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skierowania" sheetId="1" r:id="rId1"/>
    <sheet name="oferty" sheetId="2" r:id="rId2"/>
    <sheet name="oferty2" sheetId="3" r:id="rId3"/>
  </sheets>
  <externalReferences>
    <externalReference r:id="rId6"/>
  </externalReferences>
  <definedNames>
    <definedName name="_xlnm.Print_Area" localSheetId="1">'oferty'!$A$1:$Q$58</definedName>
  </definedNames>
  <calcPr fullCalcOnLoad="1"/>
</workbook>
</file>

<file path=xl/sharedStrings.xml><?xml version="1.0" encoding="utf-8"?>
<sst xmlns="http://schemas.openxmlformats.org/spreadsheetml/2006/main" count="260" uniqueCount="126">
  <si>
    <t>Skierowania i podjęcia pracy ze skierowania w 2018 r. -Oferty.xls</t>
  </si>
  <si>
    <t>L.p</t>
  </si>
  <si>
    <t>Wyszczególnienie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</si>
  <si>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</si>
  <si>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</si>
  <si>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</si>
  <si>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</si>
  <si>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</si>
  <si>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</si>
  <si>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</si>
  <si>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</si>
  <si>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</si>
  <si>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</si>
  <si>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</si>
  <si>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</si>
  <si>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</si>
  <si>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ogółem</t>
  </si>
  <si>
    <t>kobiety</t>
  </si>
  <si>
    <t>1.</t>
  </si>
  <si>
    <t>Oferty pracy</t>
  </si>
  <si>
    <t>Niesubsydiowane</t>
  </si>
  <si>
    <t>Subsydiowane</t>
  </si>
  <si>
    <t>3.</t>
  </si>
  <si>
    <t>Wydane skierowania do pracy ogółem</t>
  </si>
  <si>
    <t>Niesubsydiowanej - pozyskane przez Urząd</t>
  </si>
  <si>
    <t>Niesubsydiowana - zgłoszone przez pracodawce</t>
  </si>
  <si>
    <t xml:space="preserve">do subsydiowanej </t>
  </si>
  <si>
    <t>w tym</t>
  </si>
  <si>
    <t>interwencyjnej</t>
  </si>
  <si>
    <t>publicznej</t>
  </si>
  <si>
    <t>Doposażenie, wyposażenie</t>
  </si>
  <si>
    <t>stażu</t>
  </si>
  <si>
    <t>przygotowanie zawodowe</t>
  </si>
  <si>
    <t>prace społecznie użyteczne</t>
  </si>
  <si>
    <t>Kontrakt socjalny</t>
  </si>
  <si>
    <t>Bonu zatrudnieniowego</t>
  </si>
  <si>
    <t>w ramach refundacji składek na ubezpieczenie społeczne do 30 roku zycia</t>
  </si>
  <si>
    <t>Dla osób powyżej 50 roku życia</t>
  </si>
  <si>
    <t>Inny</t>
  </si>
  <si>
    <t>Oferty dla osób niepełnosprawnych</t>
  </si>
  <si>
    <t>Liczba wydanych skierowań na 1 miejsce pracy</t>
  </si>
  <si>
    <t>x</t>
  </si>
  <si>
    <t>praca</t>
  </si>
  <si>
    <t>staż</t>
  </si>
  <si>
    <t>Rozliczono skierowań</t>
  </si>
  <si>
    <t>Odmów pracodawcy</t>
  </si>
  <si>
    <t>brak dojazdu</t>
  </si>
  <si>
    <t>brak kwalifikacji</t>
  </si>
  <si>
    <t>nie spełnia oczekiwań</t>
  </si>
  <si>
    <t>brak miejsca</t>
  </si>
  <si>
    <t>Oferta zrealizowana</t>
  </si>
  <si>
    <t>przyjęto inną osobe</t>
  </si>
  <si>
    <t>Odmów kandydatów</t>
  </si>
  <si>
    <t>brak zainteresowania</t>
  </si>
  <si>
    <t>bez podania powodu</t>
  </si>
  <si>
    <t>nie odpowiadają godziny/zmiany</t>
  </si>
  <si>
    <t>podjęcie innej pracy</t>
  </si>
  <si>
    <t>4.</t>
  </si>
  <si>
    <t>Podjęcie pracy ogółem</t>
  </si>
  <si>
    <t>5.</t>
  </si>
  <si>
    <t>Podjęte prace ze skierowania</t>
  </si>
  <si>
    <t>% - wydane do podjecia pracy</t>
  </si>
  <si>
    <t>Niesubsydiowane % - wydane do podjecia pracy</t>
  </si>
  <si>
    <t>subsydiowana</t>
  </si>
  <si>
    <t>interwencyjna</t>
  </si>
  <si>
    <t>publiczna</t>
  </si>
  <si>
    <t xml:space="preserve">staż </t>
  </si>
  <si>
    <t>Oferty pracy w  2018 r.</t>
  </si>
  <si>
    <t>12.2017</t>
  </si>
  <si>
    <t>01.2018</t>
  </si>
  <si>
    <t>02.2018</t>
  </si>
  <si>
    <t>03.2018</t>
  </si>
  <si>
    <t>04.2018</t>
  </si>
  <si>
    <t>05.2018</t>
  </si>
  <si>
    <t>06.2018</t>
  </si>
  <si>
    <t>07.2018</t>
  </si>
  <si>
    <t>08.2018</t>
  </si>
  <si>
    <t>09.2018</t>
  </si>
  <si>
    <t>10.2018</t>
  </si>
  <si>
    <t>11.2018</t>
  </si>
  <si>
    <t>12.2018</t>
  </si>
  <si>
    <t>Ogółem</t>
  </si>
  <si>
    <t>I</t>
  </si>
  <si>
    <t>II</t>
  </si>
  <si>
    <t>MPIPS-01 - recznie</t>
  </si>
  <si>
    <t xml:space="preserve"> 1.</t>
  </si>
  <si>
    <t>OGÓŁEM</t>
  </si>
  <si>
    <t>+/-</t>
  </si>
  <si>
    <t>w tym kobiet</t>
  </si>
  <si>
    <t>w tyym</t>
  </si>
  <si>
    <t>Ogółem bezrobotnych</t>
  </si>
  <si>
    <t>bezrobotni na 1 oferte</t>
  </si>
  <si>
    <t>Ogółem skierowań</t>
  </si>
  <si>
    <t>skierowanych na 1 oferte</t>
  </si>
  <si>
    <t>stanowiska nierobotnicze</t>
  </si>
  <si>
    <t>% do ogółu ofert</t>
  </si>
  <si>
    <t>z sektora publicznego</t>
  </si>
  <si>
    <t>2.</t>
  </si>
  <si>
    <t>Niesubsydiowana</t>
  </si>
  <si>
    <t>Prace interwencyjne</t>
  </si>
  <si>
    <t>w tym kobiety</t>
  </si>
  <si>
    <t>Roboty publiczne</t>
  </si>
  <si>
    <t>6.</t>
  </si>
  <si>
    <t>8.</t>
  </si>
  <si>
    <t>W ramach bonu zatrudnieniowego</t>
  </si>
  <si>
    <t>w ramach refundacji składek na ubezpieczenie społecznie</t>
  </si>
  <si>
    <t>dla osób powyżej 50 roku</t>
  </si>
  <si>
    <t xml:space="preserve">podjęcie pracy w ramach refundacji pracodawcy lub przedsiębiorcy przez okres 12 miesięcy części kosztów poniesionych na wynagrodzenia, nagrody i składki na ubezpieczenie społeczne skierowanych bezrobotnych do 30 roku </t>
  </si>
  <si>
    <t xml:space="preserve">Staż </t>
  </si>
  <si>
    <t>w ramach bonu stażowego</t>
  </si>
  <si>
    <t>7.</t>
  </si>
  <si>
    <t>Przyg. Zawodowe dorosłych</t>
  </si>
  <si>
    <t>0`</t>
  </si>
  <si>
    <t>Prace społecznie użyteczne</t>
  </si>
  <si>
    <t>w ramach PAI</t>
  </si>
  <si>
    <t>9.</t>
  </si>
  <si>
    <t>Niepełnosprawni</t>
  </si>
  <si>
    <t>w tym refundowane</t>
  </si>
  <si>
    <t>Niesubsydiowane+niepełnosprawni</t>
  </si>
  <si>
    <t>Oferty pracy 2018</t>
  </si>
  <si>
    <t>Niesub</t>
  </si>
  <si>
    <t>Niep</t>
  </si>
  <si>
    <t>Liczba zgłoszonych ofert pracy przez pracodawców</t>
  </si>
  <si>
    <t>od dotychczasowych partnerów</t>
  </si>
  <si>
    <t>od nowych partnerów</t>
  </si>
  <si>
    <t>Liczba pozyskanych ofert pracy przez PUP (w wyniku działań pośrednictwa pracy)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</si>
</sst>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</numFmts>
  <fonts count="68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 CE"/>
      <family val="2"/>
    </font>
    <font>
      <b/>
      <sz val="14"/>
      <name val="Arial CE"/>
      <family val="0"/>
    </font>
    <font>
      <sz val="11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i/>
      <sz val="11"/>
      <name val="Arial CE"/>
      <family val="0"/>
    </font>
    <font>
      <sz val="12"/>
      <name val="Arial CE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1"/>
      <color indexed="10"/>
      <name val="Arial CE"/>
      <family val="0"/>
    </font>
    <font>
      <sz val="10"/>
      <color indexed="10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b/>
      <sz val="12"/>
      <color indexed="8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sz val="9"/>
      <color indexed="10"/>
      <name val="Arial CE"/>
      <family val="2"/>
    </font>
    <font>
      <b/>
      <sz val="9"/>
      <color indexed="18"/>
      <name val="Arial CE"/>
      <family val="2"/>
    </font>
    <font>
      <b/>
      <sz val="10"/>
      <color indexed="18"/>
      <name val="Arial CE"/>
      <family val="2"/>
    </font>
    <font>
      <sz val="11"/>
      <color indexed="8"/>
      <name val="Arial CE"/>
      <family val="2"/>
    </font>
    <font>
      <b/>
      <sz val="11"/>
      <color indexed="18"/>
      <name val="Arial CE"/>
      <family val="2"/>
    </font>
    <font>
      <sz val="8"/>
      <color indexed="10"/>
      <name val="Arial CE"/>
      <family val="2"/>
    </font>
    <font>
      <sz val="9"/>
      <color indexed="18"/>
      <name val="Arial CE"/>
      <family val="2"/>
    </font>
    <font>
      <b/>
      <sz val="10"/>
      <color indexed="21"/>
      <name val="Arial CE"/>
      <family val="2"/>
    </font>
    <font>
      <b/>
      <sz val="20"/>
      <name val="Antique Olive"/>
      <family val="2"/>
    </font>
    <font>
      <sz val="5"/>
      <name val="Antique Olive"/>
      <family val="2"/>
    </font>
    <font>
      <sz val="9"/>
      <name val="Arial"/>
      <family val="2"/>
    </font>
    <font>
      <sz val="8"/>
      <name val="Arial"/>
      <family val="2"/>
    </font>
    <font>
      <sz val="9"/>
      <name val="Antique Olive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24997000396251678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medium"/>
      <top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9" fontId="51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1" fillId="31" borderId="9" applyNumberFormat="0" applyFont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33" borderId="21" xfId="0" applyFont="1" applyFill="1" applyBorder="1" applyAlignment="1">
      <alignment horizontal="center" vertical="top"/>
    </xf>
    <xf numFmtId="0" fontId="21" fillId="33" borderId="22" xfId="0" applyFont="1" applyFill="1" applyBorder="1" applyAlignment="1">
      <alignment horizontal="left" vertical="center"/>
    </xf>
    <xf numFmtId="0" fontId="21" fillId="33" borderId="23" xfId="0" applyFont="1" applyFill="1" applyBorder="1" applyAlignment="1">
      <alignment horizontal="left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/>
    </xf>
    <xf numFmtId="0" fontId="21" fillId="33" borderId="25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top"/>
    </xf>
    <xf numFmtId="0" fontId="23" fillId="33" borderId="11" xfId="0" applyFont="1" applyFill="1" applyBorder="1" applyAlignment="1">
      <alignment horizontal="left" vertical="center"/>
    </xf>
    <xf numFmtId="0" fontId="23" fillId="33" borderId="27" xfId="0" applyFont="1" applyFill="1" applyBorder="1" applyAlignment="1">
      <alignment horizontal="left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/>
    </xf>
    <xf numFmtId="0" fontId="23" fillId="33" borderId="27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1" fillId="33" borderId="29" xfId="0" applyFont="1" applyFill="1" applyBorder="1" applyAlignment="1">
      <alignment horizontal="center" vertical="top"/>
    </xf>
    <xf numFmtId="0" fontId="23" fillId="33" borderId="30" xfId="0" applyFont="1" applyFill="1" applyBorder="1" applyAlignment="1">
      <alignment horizontal="left" vertical="center"/>
    </xf>
    <xf numFmtId="0" fontId="23" fillId="33" borderId="31" xfId="0" applyFont="1" applyFill="1" applyBorder="1" applyAlignment="1">
      <alignment horizontal="left" vertical="center"/>
    </xf>
    <xf numFmtId="0" fontId="23" fillId="33" borderId="32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/>
    </xf>
    <xf numFmtId="0" fontId="21" fillId="34" borderId="26" xfId="0" applyFont="1" applyFill="1" applyBorder="1" applyAlignment="1">
      <alignment horizontal="center" vertical="top"/>
    </xf>
    <xf numFmtId="0" fontId="21" fillId="34" borderId="11" xfId="0" applyFont="1" applyFill="1" applyBorder="1" applyAlignment="1">
      <alignment horizontal="left" vertical="center" wrapText="1"/>
    </xf>
    <xf numFmtId="0" fontId="24" fillId="34" borderId="27" xfId="0" applyFont="1" applyFill="1" applyBorder="1" applyAlignment="1">
      <alignment horizontal="left"/>
    </xf>
    <xf numFmtId="0" fontId="21" fillId="34" borderId="34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/>
    </xf>
    <xf numFmtId="0" fontId="21" fillId="34" borderId="36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left" vertical="center" wrapText="1"/>
    </xf>
    <xf numFmtId="0" fontId="24" fillId="0" borderId="38" xfId="0" applyFont="1" applyFill="1" applyBorder="1" applyAlignment="1">
      <alignment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40" xfId="0" applyNumberFormat="1" applyFont="1" applyFill="1" applyBorder="1" applyAlignment="1" applyProtection="1">
      <alignment horizontal="center" vertical="center"/>
      <protection locked="0"/>
    </xf>
    <xf numFmtId="0" fontId="24" fillId="0" borderId="41" xfId="0" applyNumberFormat="1" applyFont="1" applyFill="1" applyBorder="1" applyAlignment="1" applyProtection="1">
      <alignment horizontal="center" vertical="center"/>
      <protection locked="0"/>
    </xf>
    <xf numFmtId="0" fontId="21" fillId="0" borderId="42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38" xfId="0" applyFont="1" applyFill="1" applyBorder="1" applyAlignment="1">
      <alignment horizontal="left" vertical="center" wrapText="1"/>
    </xf>
    <xf numFmtId="0" fontId="24" fillId="35" borderId="37" xfId="0" applyFont="1" applyFill="1" applyBorder="1" applyAlignment="1">
      <alignment horizontal="left" vertical="center" wrapText="1"/>
    </xf>
    <xf numFmtId="0" fontId="24" fillId="35" borderId="38" xfId="0" applyFont="1" applyFill="1" applyBorder="1" applyAlignment="1">
      <alignment/>
    </xf>
    <xf numFmtId="0" fontId="24" fillId="35" borderId="40" xfId="0" applyFont="1" applyFill="1" applyBorder="1" applyAlignment="1">
      <alignment horizontal="center" vertical="center"/>
    </xf>
    <xf numFmtId="0" fontId="21" fillId="35" borderId="42" xfId="0" applyFont="1" applyFill="1" applyBorder="1" applyAlignment="1">
      <alignment horizontal="center" vertical="center"/>
    </xf>
    <xf numFmtId="0" fontId="21" fillId="35" borderId="43" xfId="0" applyFont="1" applyFill="1" applyBorder="1" applyAlignment="1">
      <alignment horizontal="center" vertical="center"/>
    </xf>
    <xf numFmtId="0" fontId="20" fillId="35" borderId="44" xfId="0" applyFont="1" applyFill="1" applyBorder="1" applyAlignment="1">
      <alignment horizontal="center" vertical="center" textRotation="90" wrapText="1"/>
    </xf>
    <xf numFmtId="0" fontId="20" fillId="0" borderId="38" xfId="0" applyFont="1" applyBorder="1" applyAlignment="1">
      <alignment horizontal="left" vertical="center"/>
    </xf>
    <xf numFmtId="0" fontId="24" fillId="0" borderId="39" xfId="0" applyNumberFormat="1" applyFont="1" applyBorder="1" applyAlignment="1" applyProtection="1">
      <alignment horizontal="center" vertical="center"/>
      <protection locked="0"/>
    </xf>
    <xf numFmtId="0" fontId="24" fillId="0" borderId="40" xfId="0" applyNumberFormat="1" applyFont="1" applyBorder="1" applyAlignment="1" applyProtection="1">
      <alignment horizontal="center" vertical="center"/>
      <protection locked="0"/>
    </xf>
    <xf numFmtId="0" fontId="24" fillId="0" borderId="41" xfId="0" applyNumberFormat="1" applyFont="1" applyBorder="1" applyAlignment="1" applyProtection="1">
      <alignment horizontal="center" vertical="center"/>
      <protection locked="0"/>
    </xf>
    <xf numFmtId="0" fontId="20" fillId="35" borderId="45" xfId="0" applyFont="1" applyFill="1" applyBorder="1" applyAlignment="1">
      <alignment horizontal="center" vertical="center" textRotation="90" wrapText="1"/>
    </xf>
    <xf numFmtId="0" fontId="20" fillId="0" borderId="38" xfId="0" applyFont="1" applyBorder="1" applyAlignment="1">
      <alignment horizontal="left" vertical="center" wrapText="1"/>
    </xf>
    <xf numFmtId="0" fontId="24" fillId="0" borderId="39" xfId="0" applyFont="1" applyBorder="1" applyAlignment="1" applyProtection="1">
      <alignment horizontal="center" vertical="center" wrapText="1"/>
      <protection locked="0"/>
    </xf>
    <xf numFmtId="0" fontId="24" fillId="0" borderId="39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 applyProtection="1">
      <alignment horizontal="center" vertical="center"/>
      <protection locked="0"/>
    </xf>
    <xf numFmtId="0" fontId="24" fillId="0" borderId="41" xfId="0" applyFont="1" applyBorder="1" applyAlignment="1" applyProtection="1">
      <alignment horizontal="center" vertical="center"/>
      <protection locked="0"/>
    </xf>
    <xf numFmtId="0" fontId="25" fillId="36" borderId="43" xfId="0" applyFont="1" applyFill="1" applyBorder="1" applyAlignment="1">
      <alignment horizontal="left" vertical="center" wrapText="1"/>
    </xf>
    <xf numFmtId="0" fontId="20" fillId="0" borderId="46" xfId="0" applyFont="1" applyBorder="1" applyAlignment="1">
      <alignment horizontal="left" vertical="center" wrapText="1"/>
    </xf>
    <xf numFmtId="0" fontId="24" fillId="34" borderId="47" xfId="0" applyFont="1" applyFill="1" applyBorder="1" applyAlignment="1">
      <alignment horizontal="center" vertical="top"/>
    </xf>
    <xf numFmtId="0" fontId="20" fillId="35" borderId="48" xfId="0" applyFont="1" applyFill="1" applyBorder="1" applyAlignment="1">
      <alignment horizontal="left" vertical="center" wrapText="1"/>
    </xf>
    <xf numFmtId="0" fontId="20" fillId="35" borderId="49" xfId="0" applyFont="1" applyFill="1" applyBorder="1" applyAlignment="1">
      <alignment/>
    </xf>
    <xf numFmtId="0" fontId="24" fillId="37" borderId="50" xfId="0" applyNumberFormat="1" applyFont="1" applyFill="1" applyBorder="1" applyAlignment="1" applyProtection="1">
      <alignment horizontal="center" vertical="center"/>
      <protection locked="0"/>
    </xf>
    <xf numFmtId="0" fontId="24" fillId="37" borderId="0" xfId="0" applyNumberFormat="1" applyFont="1" applyFill="1" applyBorder="1" applyAlignment="1" applyProtection="1">
      <alignment horizontal="center" vertical="center"/>
      <protection locked="0"/>
    </xf>
    <xf numFmtId="0" fontId="24" fillId="37" borderId="45" xfId="0" applyNumberFormat="1" applyFont="1" applyFill="1" applyBorder="1" applyAlignment="1" applyProtection="1">
      <alignment horizontal="center" vertical="center"/>
      <protection locked="0"/>
    </xf>
    <xf numFmtId="0" fontId="24" fillId="37" borderId="46" xfId="0" applyNumberFormat="1" applyFont="1" applyFill="1" applyBorder="1" applyAlignment="1" applyProtection="1">
      <alignment horizontal="center" vertical="center"/>
      <protection locked="0"/>
    </xf>
    <xf numFmtId="0" fontId="26" fillId="7" borderId="22" xfId="0" applyFont="1" applyFill="1" applyBorder="1" applyAlignment="1">
      <alignment horizontal="left" vertical="center" wrapText="1"/>
    </xf>
    <xf numFmtId="0" fontId="26" fillId="7" borderId="51" xfId="0" applyFont="1" applyFill="1" applyBorder="1" applyAlignment="1">
      <alignment horizontal="left" vertical="center" wrapText="1"/>
    </xf>
    <xf numFmtId="0" fontId="26" fillId="7" borderId="24" xfId="0" applyFont="1" applyFill="1" applyBorder="1" applyAlignment="1">
      <alignment horizontal="left" vertical="center" wrapText="1"/>
    </xf>
    <xf numFmtId="2" fontId="27" fillId="7" borderId="52" xfId="0" applyNumberFormat="1" applyFont="1" applyFill="1" applyBorder="1" applyAlignment="1" applyProtection="1">
      <alignment horizontal="center" vertical="center"/>
      <protection locked="0"/>
    </xf>
    <xf numFmtId="0" fontId="27" fillId="7" borderId="53" xfId="0" applyNumberFormat="1" applyFont="1" applyFill="1" applyBorder="1" applyAlignment="1" applyProtection="1">
      <alignment horizontal="center" vertical="center"/>
      <protection locked="0"/>
    </xf>
    <xf numFmtId="0" fontId="27" fillId="7" borderId="54" xfId="0" applyNumberFormat="1" applyFont="1" applyFill="1" applyBorder="1" applyAlignment="1" applyProtection="1">
      <alignment horizontal="center" vertical="center"/>
      <protection locked="0"/>
    </xf>
    <xf numFmtId="0" fontId="21" fillId="6" borderId="22" xfId="0" applyFont="1" applyFill="1" applyBorder="1" applyAlignment="1">
      <alignment horizontal="left" vertical="center" wrapText="1"/>
    </xf>
    <xf numFmtId="0" fontId="21" fillId="6" borderId="51" xfId="0" applyFont="1" applyFill="1" applyBorder="1" applyAlignment="1">
      <alignment horizontal="left" vertical="center" wrapText="1"/>
    </xf>
    <xf numFmtId="0" fontId="21" fillId="6" borderId="24" xfId="0" applyFont="1" applyFill="1" applyBorder="1" applyAlignment="1">
      <alignment horizontal="left" vertical="center" wrapText="1"/>
    </xf>
    <xf numFmtId="0" fontId="21" fillId="6" borderId="52" xfId="0" applyNumberFormat="1" applyFont="1" applyFill="1" applyBorder="1" applyAlignment="1" applyProtection="1">
      <alignment horizontal="center" vertical="center"/>
      <protection locked="0"/>
    </xf>
    <xf numFmtId="0" fontId="21" fillId="6" borderId="25" xfId="0" applyNumberFormat="1" applyFont="1" applyFill="1" applyBorder="1" applyAlignment="1" applyProtection="1">
      <alignment horizontal="center" vertical="center"/>
      <protection locked="0"/>
    </xf>
    <xf numFmtId="0" fontId="21" fillId="6" borderId="22" xfId="0" applyFont="1" applyFill="1" applyBorder="1" applyAlignment="1">
      <alignment horizontal="center" vertical="center"/>
    </xf>
    <xf numFmtId="0" fontId="21" fillId="6" borderId="54" xfId="0" applyFont="1" applyFill="1" applyBorder="1" applyAlignment="1">
      <alignment horizontal="center" vertical="center"/>
    </xf>
    <xf numFmtId="0" fontId="24" fillId="6" borderId="45" xfId="0" applyFont="1" applyFill="1" applyBorder="1" applyAlignment="1">
      <alignment horizontal="center" vertical="top"/>
    </xf>
    <xf numFmtId="0" fontId="21" fillId="0" borderId="35" xfId="0" applyFont="1" applyFill="1" applyBorder="1" applyAlignment="1">
      <alignment horizontal="left" vertical="center" wrapText="1"/>
    </xf>
    <xf numFmtId="0" fontId="24" fillId="0" borderId="35" xfId="0" applyNumberFormat="1" applyFont="1" applyFill="1" applyBorder="1" applyAlignment="1" applyProtection="1">
      <alignment horizontal="center" vertical="center"/>
      <protection locked="0"/>
    </xf>
    <xf numFmtId="0" fontId="24" fillId="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55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left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left" vertical="center" wrapText="1"/>
    </xf>
    <xf numFmtId="0" fontId="24" fillId="6" borderId="57" xfId="0" applyFont="1" applyFill="1" applyBorder="1" applyAlignment="1">
      <alignment horizontal="center" vertical="top"/>
    </xf>
    <xf numFmtId="0" fontId="24" fillId="0" borderId="58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0" xfId="0" applyNumberFormat="1" applyFont="1" applyFill="1" applyBorder="1" applyAlignment="1" applyProtection="1">
      <alignment horizontal="center" vertical="center"/>
      <protection locked="0"/>
    </xf>
    <xf numFmtId="0" fontId="24" fillId="0" borderId="32" xfId="0" applyNumberFormat="1" applyFont="1" applyFill="1" applyBorder="1" applyAlignment="1" applyProtection="1">
      <alignment horizontal="center" vertical="center"/>
      <protection locked="0"/>
    </xf>
    <xf numFmtId="0" fontId="21" fillId="33" borderId="30" xfId="0" applyFont="1" applyFill="1" applyBorder="1" applyAlignment="1">
      <alignment horizontal="center" vertical="center"/>
    </xf>
    <xf numFmtId="0" fontId="21" fillId="33" borderId="30" xfId="0" applyFont="1" applyFill="1" applyBorder="1" applyAlignment="1">
      <alignment horizontal="left" vertical="center"/>
    </xf>
    <xf numFmtId="0" fontId="21" fillId="33" borderId="31" xfId="0" applyFont="1" applyFill="1" applyBorder="1" applyAlignment="1">
      <alignment horizontal="left" vertical="center"/>
    </xf>
    <xf numFmtId="0" fontId="21" fillId="33" borderId="58" xfId="0" applyFont="1" applyFill="1" applyBorder="1" applyAlignment="1">
      <alignment horizontal="center" vertical="center"/>
    </xf>
    <xf numFmtId="0" fontId="21" fillId="33" borderId="59" xfId="0" applyFont="1" applyFill="1" applyBorder="1" applyAlignment="1">
      <alignment horizontal="center" vertical="center"/>
    </xf>
    <xf numFmtId="0" fontId="21" fillId="33" borderId="57" xfId="0" applyFont="1" applyFill="1" applyBorder="1" applyAlignment="1">
      <alignment horizontal="center" vertical="center"/>
    </xf>
    <xf numFmtId="0" fontId="21" fillId="33" borderId="60" xfId="0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top"/>
    </xf>
    <xf numFmtId="0" fontId="21" fillId="34" borderId="12" xfId="0" applyFont="1" applyFill="1" applyBorder="1" applyAlignment="1">
      <alignment horizontal="left" vertical="center" wrapText="1"/>
    </xf>
    <xf numFmtId="0" fontId="24" fillId="34" borderId="13" xfId="0" applyFont="1" applyFill="1" applyBorder="1" applyAlignment="1">
      <alignment horizontal="left"/>
    </xf>
    <xf numFmtId="0" fontId="21" fillId="34" borderId="14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28" fillId="38" borderId="37" xfId="0" applyFont="1" applyFill="1" applyBorder="1" applyAlignment="1">
      <alignment horizontal="center" vertical="center" wrapText="1"/>
    </xf>
    <xf numFmtId="0" fontId="28" fillId="38" borderId="38" xfId="0" applyFont="1" applyFill="1" applyBorder="1" applyAlignment="1">
      <alignment horizontal="center" vertical="center" wrapText="1"/>
    </xf>
    <xf numFmtId="164" fontId="29" fillId="38" borderId="34" xfId="0" applyNumberFormat="1" applyFont="1" applyFill="1" applyBorder="1" applyAlignment="1">
      <alignment horizontal="center" vertical="center"/>
    </xf>
    <xf numFmtId="164" fontId="29" fillId="38" borderId="35" xfId="0" applyNumberFormat="1" applyFont="1" applyFill="1" applyBorder="1" applyAlignment="1">
      <alignment horizontal="center" vertical="center"/>
    </xf>
    <xf numFmtId="0" fontId="24" fillId="0" borderId="43" xfId="0" applyNumberFormat="1" applyFont="1" applyFill="1" applyBorder="1" applyAlignment="1" applyProtection="1">
      <alignment horizontal="center" vertical="center"/>
      <protection locked="0"/>
    </xf>
    <xf numFmtId="0" fontId="30" fillId="38" borderId="37" xfId="0" applyFont="1" applyFill="1" applyBorder="1" applyAlignment="1">
      <alignment horizontal="center" vertical="center" wrapText="1"/>
    </xf>
    <xf numFmtId="0" fontId="30" fillId="38" borderId="38" xfId="0" applyFont="1" applyFill="1" applyBorder="1" applyAlignment="1">
      <alignment horizontal="center" vertical="center" wrapText="1"/>
    </xf>
    <xf numFmtId="0" fontId="20" fillId="35" borderId="42" xfId="0" applyFont="1" applyFill="1" applyBorder="1" applyAlignment="1">
      <alignment horizontal="left" vertical="center" wrapText="1"/>
    </xf>
    <xf numFmtId="0" fontId="20" fillId="35" borderId="43" xfId="0" applyFont="1" applyFill="1" applyBorder="1" applyAlignment="1">
      <alignment/>
    </xf>
    <xf numFmtId="0" fontId="24" fillId="35" borderId="39" xfId="0" applyFont="1" applyFill="1" applyBorder="1" applyAlignment="1">
      <alignment horizontal="center" vertical="center"/>
    </xf>
    <xf numFmtId="0" fontId="20" fillId="0" borderId="39" xfId="0" applyNumberFormat="1" applyFont="1" applyBorder="1" applyAlignment="1" applyProtection="1">
      <alignment horizontal="center" vertical="center"/>
      <protection locked="0"/>
    </xf>
    <xf numFmtId="0" fontId="20" fillId="0" borderId="40" xfId="0" applyNumberFormat="1" applyFont="1" applyBorder="1" applyAlignment="1" applyProtection="1">
      <alignment horizontal="center" vertical="center"/>
      <protection locked="0"/>
    </xf>
    <xf numFmtId="0" fontId="0" fillId="0" borderId="40" xfId="0" applyNumberFormat="1" applyFont="1" applyBorder="1" applyAlignment="1" applyProtection="1">
      <alignment horizontal="center" vertical="center"/>
      <protection locked="0"/>
    </xf>
    <xf numFmtId="0" fontId="0" fillId="0" borderId="43" xfId="0" applyNumberFormat="1" applyFont="1" applyBorder="1" applyAlignment="1" applyProtection="1">
      <alignment horizontal="center" vertical="center"/>
      <protection locked="0"/>
    </xf>
    <xf numFmtId="0" fontId="27" fillId="0" borderId="42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0" fillId="0" borderId="43" xfId="0" applyFont="1" applyBorder="1" applyAlignment="1">
      <alignment horizontal="left" vertical="center" wrapText="1"/>
    </xf>
    <xf numFmtId="0" fontId="20" fillId="0" borderId="40" xfId="0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0" xfId="0" applyNumberFormat="1" applyBorder="1" applyAlignment="1" applyProtection="1">
      <alignment horizontal="center" vertical="center"/>
      <protection locked="0"/>
    </xf>
    <xf numFmtId="0" fontId="0" fillId="0" borderId="43" xfId="0" applyNumberFormat="1" applyBorder="1" applyAlignment="1" applyProtection="1">
      <alignment horizontal="center" vertical="center"/>
      <protection locked="0"/>
    </xf>
    <xf numFmtId="0" fontId="20" fillId="0" borderId="61" xfId="0" applyFont="1" applyBorder="1" applyAlignment="1">
      <alignment horizontal="left" vertical="center" wrapText="1"/>
    </xf>
    <xf numFmtId="0" fontId="20" fillId="0" borderId="34" xfId="0" applyNumberFormat="1" applyFont="1" applyBorder="1" applyAlignment="1" applyProtection="1">
      <alignment horizontal="center" vertical="center"/>
      <protection locked="0"/>
    </xf>
    <xf numFmtId="0" fontId="20" fillId="0" borderId="35" xfId="0" applyNumberFormat="1" applyFont="1" applyBorder="1" applyAlignment="1" applyProtection="1">
      <alignment horizontal="center" vertical="center"/>
      <protection locked="0"/>
    </xf>
    <xf numFmtId="0" fontId="0" fillId="0" borderId="35" xfId="0" applyNumberFormat="1" applyFont="1" applyBorder="1" applyAlignment="1" applyProtection="1">
      <alignment horizontal="center" vertical="center"/>
      <protection locked="0"/>
    </xf>
    <xf numFmtId="0" fontId="0" fillId="0" borderId="36" xfId="0" applyNumberFormat="1" applyFont="1" applyBorder="1" applyAlignment="1" applyProtection="1">
      <alignment horizontal="center" vertical="center"/>
      <protection locked="0"/>
    </xf>
    <xf numFmtId="0" fontId="0" fillId="0" borderId="62" xfId="0" applyNumberFormat="1" applyFont="1" applyBorder="1" applyAlignment="1" applyProtection="1">
      <alignment horizontal="center" vertical="center"/>
      <protection locked="0"/>
    </xf>
    <xf numFmtId="0" fontId="25" fillId="36" borderId="63" xfId="0" applyFont="1" applyFill="1" applyBorder="1" applyAlignment="1">
      <alignment horizontal="left" vertical="center" wrapText="1"/>
    </xf>
    <xf numFmtId="0" fontId="20" fillId="0" borderId="50" xfId="0" applyNumberFormat="1" applyFont="1" applyBorder="1" applyAlignment="1" applyProtection="1">
      <alignment horizontal="center" vertical="center"/>
      <protection locked="0"/>
    </xf>
    <xf numFmtId="0" fontId="20" fillId="0" borderId="56" xfId="0" applyNumberFormat="1" applyFont="1" applyBorder="1" applyAlignment="1" applyProtection="1">
      <alignment horizontal="center" vertical="center"/>
      <protection locked="0"/>
    </xf>
    <xf numFmtId="0" fontId="0" fillId="0" borderId="56" xfId="0" applyNumberFormat="1" applyFont="1" applyBorder="1" applyAlignment="1" applyProtection="1">
      <alignment horizontal="center" vertical="center"/>
      <protection locked="0"/>
    </xf>
    <xf numFmtId="0" fontId="0" fillId="0" borderId="64" xfId="0" applyNumberFormat="1" applyFont="1" applyBorder="1" applyAlignment="1" applyProtection="1">
      <alignment horizontal="center" vertical="center"/>
      <protection locked="0"/>
    </xf>
    <xf numFmtId="0" fontId="0" fillId="0" borderId="65" xfId="0" applyNumberFormat="1" applyFont="1" applyBorder="1" applyAlignment="1" applyProtection="1">
      <alignment horizontal="center" vertical="center"/>
      <protection locked="0"/>
    </xf>
    <xf numFmtId="0" fontId="0" fillId="0" borderId="41" xfId="0" applyNumberFormat="1" applyFont="1" applyBorder="1" applyAlignment="1" applyProtection="1">
      <alignment horizontal="center" vertical="center"/>
      <protection locked="0"/>
    </xf>
    <xf numFmtId="0" fontId="25" fillId="36" borderId="61" xfId="0" applyFont="1" applyFill="1" applyBorder="1" applyAlignment="1">
      <alignment horizontal="left" vertical="center" wrapText="1"/>
    </xf>
    <xf numFmtId="0" fontId="20" fillId="35" borderId="66" xfId="0" applyFont="1" applyFill="1" applyBorder="1" applyAlignment="1">
      <alignment horizontal="center" vertical="center" textRotation="90" wrapText="1"/>
    </xf>
    <xf numFmtId="0" fontId="21" fillId="34" borderId="29" xfId="0" applyFont="1" applyFill="1" applyBorder="1" applyAlignment="1">
      <alignment horizontal="center" vertical="top"/>
    </xf>
    <xf numFmtId="0" fontId="20" fillId="35" borderId="16" xfId="0" applyFont="1" applyFill="1" applyBorder="1" applyAlignment="1">
      <alignment horizontal="left" vertical="center" wrapText="1"/>
    </xf>
    <xf numFmtId="0" fontId="20" fillId="35" borderId="33" xfId="0" applyFont="1" applyFill="1" applyBorder="1" applyAlignment="1">
      <alignment/>
    </xf>
    <xf numFmtId="0" fontId="20" fillId="0" borderId="19" xfId="0" applyNumberFormat="1" applyFont="1" applyBorder="1" applyAlignment="1" applyProtection="1">
      <alignment horizontal="center" vertical="center"/>
      <protection locked="0"/>
    </xf>
    <xf numFmtId="0" fontId="20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0" xfId="0" applyNumberFormat="1" applyFont="1" applyBorder="1" applyAlignment="1" applyProtection="1">
      <alignment horizontal="center" vertical="center"/>
      <protection locked="0"/>
    </xf>
    <xf numFmtId="0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18" xfId="0" applyNumberFormat="1" applyFont="1" applyBorder="1" applyAlignment="1" applyProtection="1">
      <alignment horizontal="center" vertical="center"/>
      <protection locked="0"/>
    </xf>
    <xf numFmtId="0" fontId="27" fillId="0" borderId="17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4" fillId="0" borderId="22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27" fillId="0" borderId="54" xfId="0" applyFont="1" applyFill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0" fillId="39" borderId="45" xfId="0" applyFont="1" applyFill="1" applyBorder="1" applyAlignment="1">
      <alignment horizontal="center" vertical="center"/>
    </xf>
    <xf numFmtId="0" fontId="21" fillId="39" borderId="0" xfId="0" applyFont="1" applyFill="1" applyBorder="1" applyAlignment="1">
      <alignment horizontal="center" vertical="center"/>
    </xf>
    <xf numFmtId="0" fontId="21" fillId="39" borderId="50" xfId="0" applyFont="1" applyFill="1" applyBorder="1" applyAlignment="1">
      <alignment horizontal="center" vertical="center"/>
    </xf>
    <xf numFmtId="0" fontId="21" fillId="39" borderId="56" xfId="0" applyFont="1" applyFill="1" applyBorder="1" applyAlignment="1">
      <alignment horizontal="center" vertical="center"/>
    </xf>
    <xf numFmtId="0" fontId="33" fillId="39" borderId="56" xfId="0" applyFont="1" applyFill="1" applyBorder="1" applyAlignment="1">
      <alignment horizontal="center" vertical="center"/>
    </xf>
    <xf numFmtId="0" fontId="21" fillId="39" borderId="6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35" fillId="39" borderId="72" xfId="0" applyFont="1" applyFill="1" applyBorder="1" applyAlignment="1">
      <alignment horizontal="center" vertical="center"/>
    </xf>
    <xf numFmtId="0" fontId="35" fillId="39" borderId="73" xfId="0" applyFont="1" applyFill="1" applyBorder="1" applyAlignment="1">
      <alignment horizontal="center" vertical="center"/>
    </xf>
    <xf numFmtId="0" fontId="36" fillId="39" borderId="56" xfId="0" applyFont="1" applyFill="1" applyBorder="1" applyAlignment="1">
      <alignment horizontal="center" vertical="center"/>
    </xf>
    <xf numFmtId="0" fontId="37" fillId="39" borderId="74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0" fillId="39" borderId="45" xfId="0" applyFont="1" applyFill="1" applyBorder="1" applyAlignment="1">
      <alignment vertical="center"/>
    </xf>
    <xf numFmtId="0" fontId="21" fillId="0" borderId="75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38" fillId="39" borderId="65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6" fillId="0" borderId="56" xfId="0" applyFont="1" applyBorder="1" applyAlignment="1">
      <alignment horizontal="center" vertical="center"/>
    </xf>
    <xf numFmtId="0" fontId="37" fillId="39" borderId="65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 textRotation="90"/>
    </xf>
    <xf numFmtId="0" fontId="0" fillId="0" borderId="79" xfId="0" applyFont="1" applyBorder="1" applyAlignment="1">
      <alignment vertical="center"/>
    </xf>
    <xf numFmtId="0" fontId="35" fillId="0" borderId="79" xfId="0" applyFont="1" applyBorder="1" applyAlignment="1">
      <alignment horizontal="center" vertical="center"/>
    </xf>
    <xf numFmtId="3" fontId="35" fillId="0" borderId="78" xfId="0" applyNumberFormat="1" applyFont="1" applyBorder="1" applyAlignment="1">
      <alignment horizontal="center" vertical="center"/>
    </xf>
    <xf numFmtId="0" fontId="0" fillId="39" borderId="80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 textRotation="90"/>
    </xf>
    <xf numFmtId="0" fontId="0" fillId="0" borderId="81" xfId="0" applyFont="1" applyBorder="1" applyAlignment="1">
      <alignment vertical="center" wrapText="1"/>
    </xf>
    <xf numFmtId="1" fontId="35" fillId="0" borderId="82" xfId="0" applyNumberFormat="1" applyFont="1" applyBorder="1" applyAlignment="1">
      <alignment horizontal="center" vertical="center"/>
    </xf>
    <xf numFmtId="0" fontId="0" fillId="39" borderId="74" xfId="0" applyFont="1" applyFill="1" applyBorder="1" applyAlignment="1">
      <alignment horizontal="center" vertical="center"/>
    </xf>
    <xf numFmtId="0" fontId="0" fillId="0" borderId="79" xfId="0" applyFont="1" applyBorder="1" applyAlignment="1">
      <alignment vertical="center" wrapText="1"/>
    </xf>
    <xf numFmtId="1" fontId="35" fillId="0" borderId="78" xfId="0" applyNumberFormat="1" applyFont="1" applyBorder="1" applyAlignment="1">
      <alignment horizontal="center" vertical="center"/>
    </xf>
    <xf numFmtId="2" fontId="35" fillId="0" borderId="82" xfId="0" applyNumberFormat="1" applyFont="1" applyBorder="1" applyAlignment="1">
      <alignment horizontal="center" vertical="center"/>
    </xf>
    <xf numFmtId="0" fontId="20" fillId="39" borderId="45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39" fillId="0" borderId="64" xfId="0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0" fillId="39" borderId="65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35" fillId="0" borderId="83" xfId="0" applyFont="1" applyBorder="1" applyAlignment="1">
      <alignment horizontal="center" vertical="center"/>
    </xf>
    <xf numFmtId="165" fontId="41" fillId="0" borderId="81" xfId="0" applyNumberFormat="1" applyFont="1" applyBorder="1" applyAlignment="1">
      <alignment horizontal="center" vertical="center"/>
    </xf>
    <xf numFmtId="165" fontId="42" fillId="39" borderId="74" xfId="0" applyNumberFormat="1" applyFont="1" applyFill="1" applyBorder="1" applyAlignment="1">
      <alignment horizontal="center" vertical="center"/>
    </xf>
    <xf numFmtId="0" fontId="20" fillId="39" borderId="45" xfId="0" applyFont="1" applyFill="1" applyBorder="1" applyAlignment="1">
      <alignment horizontal="center" vertical="center"/>
    </xf>
    <xf numFmtId="0" fontId="39" fillId="0" borderId="78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 vertical="center"/>
    </xf>
    <xf numFmtId="0" fontId="0" fillId="39" borderId="57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 textRotation="90"/>
    </xf>
    <xf numFmtId="0" fontId="35" fillId="0" borderId="50" xfId="0" applyFont="1" applyBorder="1" applyAlignment="1">
      <alignment horizontal="center" vertical="center"/>
    </xf>
    <xf numFmtId="165" fontId="41" fillId="0" borderId="64" xfId="0" applyNumberFormat="1" applyFont="1" applyBorder="1" applyAlignment="1">
      <alignment horizontal="center" vertical="center"/>
    </xf>
    <xf numFmtId="165" fontId="42" fillId="39" borderId="65" xfId="0" applyNumberFormat="1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20" fillId="0" borderId="87" xfId="0" applyFont="1" applyBorder="1" applyAlignment="1">
      <alignment horizontal="center" vertical="center"/>
    </xf>
    <xf numFmtId="0" fontId="40" fillId="39" borderId="88" xfId="0" applyFont="1" applyFill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38" fillId="39" borderId="92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57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93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20" fillId="0" borderId="87" xfId="0" applyFont="1" applyBorder="1" applyAlignment="1">
      <alignment horizontal="center" vertical="center"/>
    </xf>
    <xf numFmtId="0" fontId="20" fillId="0" borderId="94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7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0" fontId="37" fillId="39" borderId="60" xfId="0" applyFont="1" applyFill="1" applyBorder="1" applyAlignment="1">
      <alignment horizontal="center" vertical="center"/>
    </xf>
    <xf numFmtId="0" fontId="20" fillId="0" borderId="87" xfId="0" applyFont="1" applyBorder="1" applyAlignment="1">
      <alignment horizontal="center" vertical="center" wrapText="1"/>
    </xf>
    <xf numFmtId="0" fontId="20" fillId="0" borderId="86" xfId="0" applyFont="1" applyBorder="1" applyAlignment="1">
      <alignment horizontal="center" vertical="center" wrapText="1"/>
    </xf>
    <xf numFmtId="0" fontId="24" fillId="0" borderId="96" xfId="0" applyFont="1" applyBorder="1" applyAlignment="1">
      <alignment horizontal="center" vertical="center"/>
    </xf>
    <xf numFmtId="0" fontId="24" fillId="0" borderId="97" xfId="0" applyFont="1" applyBorder="1" applyAlignment="1">
      <alignment horizontal="center" vertical="center"/>
    </xf>
    <xf numFmtId="0" fontId="36" fillId="0" borderId="64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3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99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0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17" fontId="0" fillId="0" borderId="100" xfId="0" applyNumberForma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center"/>
    </xf>
    <xf numFmtId="0" fontId="45" fillId="0" borderId="102" xfId="0" applyFont="1" applyBorder="1" applyAlignment="1">
      <alignment horizontal="center" vertical="center" wrapText="1"/>
    </xf>
    <xf numFmtId="0" fontId="45" fillId="0" borderId="104" xfId="0" applyFont="1" applyBorder="1" applyAlignment="1">
      <alignment horizontal="center" vertical="center" wrapText="1"/>
    </xf>
    <xf numFmtId="0" fontId="45" fillId="0" borderId="103" xfId="0" applyFont="1" applyBorder="1" applyAlignment="1">
      <alignment horizontal="center" vertical="center" wrapText="1"/>
    </xf>
    <xf numFmtId="0" fontId="45" fillId="0" borderId="105" xfId="0" applyFont="1" applyBorder="1" applyAlignment="1">
      <alignment horizontal="center" vertical="center" wrapText="1"/>
    </xf>
    <xf numFmtId="0" fontId="45" fillId="0" borderId="78" xfId="0" applyFont="1" applyBorder="1" applyAlignment="1">
      <alignment horizontal="center" vertical="center" wrapText="1"/>
    </xf>
    <xf numFmtId="0" fontId="45" fillId="0" borderId="80" xfId="0" applyFont="1" applyBorder="1" applyAlignment="1">
      <alignment horizontal="center" vertical="center" wrapText="1"/>
    </xf>
    <xf numFmtId="0" fontId="46" fillId="0" borderId="100" xfId="0" applyFont="1" applyBorder="1" applyAlignment="1">
      <alignment horizontal="center" vertical="center" wrapText="1"/>
    </xf>
    <xf numFmtId="0" fontId="47" fillId="0" borderId="101" xfId="0" applyFont="1" applyBorder="1" applyAlignment="1">
      <alignment horizontal="center" vertical="center" wrapText="1"/>
    </xf>
    <xf numFmtId="0" fontId="46" fillId="0" borderId="99" xfId="0" applyFont="1" applyBorder="1" applyAlignment="1">
      <alignment horizontal="center" vertical="center" wrapText="1"/>
    </xf>
    <xf numFmtId="0" fontId="46" fillId="0" borderId="82" xfId="0" applyFont="1" applyBorder="1" applyAlignment="1">
      <alignment horizontal="center" vertical="center" wrapText="1"/>
    </xf>
    <xf numFmtId="0" fontId="48" fillId="0" borderId="74" xfId="0" applyFont="1" applyBorder="1" applyAlignment="1">
      <alignment horizontal="center" vertical="center" wrapText="1"/>
    </xf>
    <xf numFmtId="0" fontId="46" fillId="0" borderId="83" xfId="0" applyFont="1" applyBorder="1" applyAlignment="1">
      <alignment horizontal="center" vertical="center" wrapText="1"/>
    </xf>
    <xf numFmtId="0" fontId="48" fillId="0" borderId="81" xfId="0" applyFont="1" applyBorder="1" applyAlignment="1">
      <alignment horizontal="center" vertical="center" wrapText="1"/>
    </xf>
    <xf numFmtId="0" fontId="49" fillId="0" borderId="100" xfId="0" applyFont="1" applyBorder="1" applyAlignment="1">
      <alignment horizontal="center" vertical="center" wrapText="1"/>
    </xf>
    <xf numFmtId="0" fontId="49" fillId="0" borderId="71" xfId="0" applyFont="1" applyBorder="1" applyAlignment="1">
      <alignment horizontal="center" vertical="center" wrapText="1"/>
    </xf>
    <xf numFmtId="0" fontId="49" fillId="0" borderId="101" xfId="0" applyFont="1" applyBorder="1" applyAlignment="1">
      <alignment horizontal="center" vertical="center" wrapText="1"/>
    </xf>
    <xf numFmtId="0" fontId="46" fillId="0" borderId="106" xfId="0" applyFont="1" applyBorder="1" applyAlignment="1">
      <alignment horizontal="center" vertical="center" wrapText="1"/>
    </xf>
    <xf numFmtId="0" fontId="47" fillId="0" borderId="107" xfId="0" applyFont="1" applyBorder="1" applyAlignment="1">
      <alignment horizontal="center" vertical="center" wrapText="1"/>
    </xf>
    <xf numFmtId="0" fontId="46" fillId="0" borderId="106" xfId="0" applyFont="1" applyBorder="1" applyAlignment="1">
      <alignment horizontal="center" vertical="center" wrapText="1"/>
    </xf>
    <xf numFmtId="0" fontId="46" fillId="0" borderId="108" xfId="0" applyFont="1" applyBorder="1" applyAlignment="1">
      <alignment horizontal="center" vertical="center" wrapText="1"/>
    </xf>
    <xf numFmtId="0" fontId="48" fillId="0" borderId="107" xfId="0" applyFont="1" applyBorder="1" applyAlignment="1">
      <alignment horizontal="center" vertical="center" wrapText="1"/>
    </xf>
    <xf numFmtId="0" fontId="46" fillId="0" borderId="109" xfId="0" applyFont="1" applyBorder="1" applyAlignment="1">
      <alignment horizontal="center" vertical="center" wrapText="1"/>
    </xf>
    <xf numFmtId="0" fontId="48" fillId="0" borderId="110" xfId="0" applyFont="1" applyBorder="1" applyAlignment="1">
      <alignment horizontal="center" vertical="center" wrapText="1"/>
    </xf>
    <xf numFmtId="0" fontId="49" fillId="0" borderId="106" xfId="0" applyFont="1" applyBorder="1" applyAlignment="1">
      <alignment horizontal="center" vertical="center" wrapText="1"/>
    </xf>
    <xf numFmtId="0" fontId="49" fillId="0" borderId="108" xfId="0" applyFont="1" applyBorder="1" applyAlignment="1">
      <alignment horizontal="center" vertical="center" wrapText="1"/>
    </xf>
    <xf numFmtId="0" fontId="49" fillId="0" borderId="107" xfId="0" applyFont="1" applyBorder="1" applyAlignment="1">
      <alignment horizontal="center" vertical="center" wrapText="1"/>
    </xf>
    <xf numFmtId="0" fontId="46" fillId="0" borderId="99" xfId="0" applyFont="1" applyBorder="1" applyAlignment="1">
      <alignment horizontal="center" vertical="center" wrapText="1"/>
    </xf>
    <xf numFmtId="0" fontId="46" fillId="0" borderId="47" xfId="0" applyFont="1" applyBorder="1" applyAlignment="1">
      <alignment horizontal="center" vertical="center" wrapText="1"/>
    </xf>
    <xf numFmtId="0" fontId="47" fillId="0" borderId="80" xfId="0" applyFont="1" applyBorder="1" applyAlignment="1">
      <alignment horizontal="center" vertical="center" wrapText="1"/>
    </xf>
    <xf numFmtId="0" fontId="46" fillId="0" borderId="111" xfId="0" applyFont="1" applyBorder="1" applyAlignment="1">
      <alignment horizontal="center" vertical="center" wrapText="1"/>
    </xf>
    <xf numFmtId="0" fontId="46" fillId="0" borderId="79" xfId="0" applyFont="1" applyBorder="1" applyAlignment="1">
      <alignment horizontal="center" vertical="center" wrapText="1"/>
    </xf>
    <xf numFmtId="0" fontId="48" fillId="0" borderId="80" xfId="0" applyFont="1" applyBorder="1" applyAlignment="1">
      <alignment horizontal="center" vertical="center" wrapText="1"/>
    </xf>
    <xf numFmtId="0" fontId="46" fillId="0" borderId="112" xfId="0" applyFont="1" applyBorder="1" applyAlignment="1">
      <alignment horizontal="center" vertical="center" wrapText="1"/>
    </xf>
    <xf numFmtId="0" fontId="48" fillId="0" borderId="79" xfId="0" applyFont="1" applyBorder="1" applyAlignment="1">
      <alignment horizontal="center" vertical="center" wrapText="1"/>
    </xf>
    <xf numFmtId="0" fontId="49" fillId="0" borderId="102" xfId="0" applyFont="1" applyBorder="1" applyAlignment="1">
      <alignment horizontal="center" vertical="center" wrapText="1"/>
    </xf>
    <xf numFmtId="0" fontId="49" fillId="0" borderId="104" xfId="0" applyFont="1" applyBorder="1" applyAlignment="1">
      <alignment horizontal="center" vertical="center" wrapText="1"/>
    </xf>
    <xf numFmtId="0" fontId="49" fillId="0" borderId="103" xfId="0" applyFont="1" applyBorder="1" applyAlignment="1">
      <alignment horizontal="center" vertical="center" wrapText="1"/>
    </xf>
    <xf numFmtId="0" fontId="50" fillId="40" borderId="53" xfId="0" applyFont="1" applyFill="1" applyBorder="1" applyAlignment="1">
      <alignment vertical="center" wrapText="1"/>
    </xf>
    <xf numFmtId="0" fontId="50" fillId="40" borderId="54" xfId="0" applyFont="1" applyFill="1" applyBorder="1" applyAlignment="1">
      <alignment vertical="center" wrapText="1"/>
    </xf>
    <xf numFmtId="0" fontId="49" fillId="40" borderId="53" xfId="0" applyFont="1" applyFill="1" applyBorder="1" applyAlignment="1">
      <alignment horizontal="center" vertical="center" wrapText="1"/>
    </xf>
    <xf numFmtId="0" fontId="49" fillId="40" borderId="52" xfId="0" applyFont="1" applyFill="1" applyBorder="1" applyAlignment="1">
      <alignment horizontal="center" vertical="center" wrapText="1"/>
    </xf>
    <xf numFmtId="0" fontId="49" fillId="40" borderId="54" xfId="0" applyFont="1" applyFill="1" applyBorder="1" applyAlignment="1">
      <alignment horizontal="center" vertical="center" wrapText="1"/>
    </xf>
    <xf numFmtId="0" fontId="49" fillId="40" borderId="24" xfId="0" applyFont="1" applyFill="1" applyBorder="1" applyAlignment="1">
      <alignment horizontal="center" vertical="center" wrapText="1"/>
    </xf>
    <xf numFmtId="0" fontId="49" fillId="40" borderId="25" xfId="0" applyFont="1" applyFill="1" applyBorder="1" applyAlignment="1">
      <alignment horizontal="center" vertical="center" wrapText="1"/>
    </xf>
    <xf numFmtId="0" fontId="49" fillId="40" borderId="57" xfId="0" applyFont="1" applyFill="1" applyBorder="1" applyAlignment="1">
      <alignment horizontal="center" vertical="center" wrapText="1"/>
    </xf>
    <xf numFmtId="0" fontId="49" fillId="40" borderId="58" xfId="0" applyFont="1" applyFill="1" applyBorder="1" applyAlignment="1">
      <alignment horizontal="center" vertical="center" wrapText="1"/>
    </xf>
    <xf numFmtId="0" fontId="49" fillId="40" borderId="6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ystyka\TABELE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zaWS"/>
      <sheetName val="Zarejestrowani"/>
      <sheetName val="Wyrejestrowani"/>
      <sheetName val="wyksz,wiek,czas"/>
      <sheetName val="zagranica"/>
      <sheetName val="niepełnosprawni"/>
      <sheetName val="IPD"/>
      <sheetName val="skierowania"/>
      <sheetName val="oferty"/>
      <sheetName val="oferty2"/>
      <sheetName val="do 30 roku"/>
      <sheetName val="do25roku"/>
      <sheetName val="powyzej 50"/>
      <sheetName val="długotrwale bezrobotni"/>
      <sheetName val="zamieszkali na wsi"/>
      <sheetName val="Formy aktywne"/>
      <sheetName val="Giełdy i spotkania"/>
    </sheetNames>
    <sheetDataSet>
      <sheetData sheetId="0">
        <row r="3">
          <cell r="E3">
            <v>1776</v>
          </cell>
          <cell r="F3">
            <v>1810</v>
          </cell>
          <cell r="G3">
            <v>1764</v>
          </cell>
          <cell r="H3">
            <v>1656</v>
          </cell>
          <cell r="I3">
            <v>1661</v>
          </cell>
          <cell r="J3">
            <v>1652</v>
          </cell>
          <cell r="K3">
            <v>1742</v>
          </cell>
          <cell r="L3">
            <v>1686</v>
          </cell>
          <cell r="M3">
            <v>1631</v>
          </cell>
          <cell r="N3">
            <v>1518</v>
          </cell>
          <cell r="O3">
            <v>1569</v>
          </cell>
          <cell r="P3">
            <v>1637</v>
          </cell>
        </row>
      </sheetData>
      <sheetData sheetId="2">
        <row r="4">
          <cell r="F4">
            <v>179</v>
          </cell>
          <cell r="G4">
            <v>81</v>
          </cell>
          <cell r="H4">
            <v>120</v>
          </cell>
          <cell r="I4">
            <v>54</v>
          </cell>
          <cell r="J4">
            <v>149</v>
          </cell>
          <cell r="K4">
            <v>76</v>
          </cell>
          <cell r="L4">
            <v>194</v>
          </cell>
          <cell r="M4">
            <v>84</v>
          </cell>
          <cell r="N4">
            <v>123</v>
          </cell>
          <cell r="O4">
            <v>68</v>
          </cell>
          <cell r="P4">
            <v>130</v>
          </cell>
          <cell r="Q4">
            <v>60</v>
          </cell>
          <cell r="R4">
            <v>151</v>
          </cell>
          <cell r="S4">
            <v>89</v>
          </cell>
          <cell r="T4">
            <v>198</v>
          </cell>
          <cell r="U4">
            <v>106</v>
          </cell>
          <cell r="V4">
            <v>269</v>
          </cell>
          <cell r="W4">
            <v>173</v>
          </cell>
          <cell r="X4">
            <v>217</v>
          </cell>
          <cell r="Y4">
            <v>111</v>
          </cell>
          <cell r="Z4">
            <v>154</v>
          </cell>
          <cell r="AA4">
            <v>74</v>
          </cell>
          <cell r="AB4">
            <v>130</v>
          </cell>
          <cell r="AC4">
            <v>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7"/>
  <sheetViews>
    <sheetView tabSelected="1" zoomScale="70" zoomScaleNormal="70" zoomScalePageLayoutView="0" workbookViewId="0" topLeftCell="A43">
      <selection activeCell="AA57" sqref="AA57"/>
    </sheetView>
  </sheetViews>
  <sheetFormatPr defaultColWidth="9.00390625" defaultRowHeight="12.75"/>
  <cols>
    <col min="1" max="1" width="3.875" style="0" customWidth="1"/>
    <col min="2" max="2" width="3.625" style="0" customWidth="1"/>
    <col min="3" max="3" width="31.875" style="0" customWidth="1"/>
    <col min="4" max="7" width="7.125" style="0" customWidth="1"/>
    <col min="8" max="8" width="8.00390625" style="0" customWidth="1"/>
    <col min="9" max="9" width="7.125" style="0" customWidth="1"/>
    <col min="10" max="10" width="10.625" style="0" customWidth="1"/>
    <col min="11" max="11" width="8.75390625" style="0" customWidth="1"/>
    <col min="12" max="12" width="8.625" style="0" customWidth="1"/>
    <col min="13" max="17" width="7.125" style="0" customWidth="1"/>
    <col min="18" max="19" width="8.00390625" style="0" customWidth="1"/>
    <col min="20" max="20" width="8.125" style="0" customWidth="1"/>
    <col min="21" max="21" width="7.125" style="0" customWidth="1"/>
    <col min="22" max="22" width="7.625" style="0" customWidth="1"/>
    <col min="23" max="25" width="7.125" style="0" customWidth="1"/>
    <col min="26" max="26" width="7.75390625" style="0" customWidth="1"/>
    <col min="27" max="27" width="7.125" style="0" customWidth="1"/>
    <col min="28" max="29" width="10.25390625" style="0" customWidth="1"/>
  </cols>
  <sheetData>
    <row r="1" spans="1:29" ht="42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4.75" customHeight="1">
      <c r="A2" s="2" t="s">
        <v>1</v>
      </c>
      <c r="B2" s="3" t="s">
        <v>2</v>
      </c>
      <c r="C2" s="4"/>
      <c r="D2" s="5" t="s">
        <v>3</v>
      </c>
      <c r="E2" s="6"/>
      <c r="F2" s="6" t="s">
        <v>4</v>
      </c>
      <c r="G2" s="6"/>
      <c r="H2" s="5" t="s">
        <v>5</v>
      </c>
      <c r="I2" s="6"/>
      <c r="J2" s="6" t="s">
        <v>6</v>
      </c>
      <c r="K2" s="6"/>
      <c r="L2" s="5" t="s">
        <v>7</v>
      </c>
      <c r="M2" s="6"/>
      <c r="N2" s="6" t="s">
        <v>8</v>
      </c>
      <c r="O2" s="6"/>
      <c r="P2" s="5" t="s">
        <v>9</v>
      </c>
      <c r="Q2" s="6"/>
      <c r="R2" s="6" t="s">
        <v>10</v>
      </c>
      <c r="S2" s="6"/>
      <c r="T2" s="5" t="s">
        <v>11</v>
      </c>
      <c r="U2" s="6"/>
      <c r="V2" s="6" t="s">
        <v>12</v>
      </c>
      <c r="W2" s="6"/>
      <c r="X2" s="5" t="s">
        <v>13</v>
      </c>
      <c r="Y2" s="6"/>
      <c r="Z2" s="6" t="s">
        <v>14</v>
      </c>
      <c r="AA2" s="6"/>
      <c r="AB2" s="7" t="s">
        <v>15</v>
      </c>
      <c r="AC2" s="8"/>
    </row>
    <row r="3" spans="1:29" s="16" customFormat="1" ht="18" customHeight="1" thickBot="1">
      <c r="A3" s="9"/>
      <c r="B3" s="10"/>
      <c r="C3" s="11"/>
      <c r="D3" s="12" t="s">
        <v>16</v>
      </c>
      <c r="E3" s="13" t="s">
        <v>17</v>
      </c>
      <c r="F3" s="13" t="s">
        <v>16</v>
      </c>
      <c r="G3" s="13" t="s">
        <v>17</v>
      </c>
      <c r="H3" s="13" t="s">
        <v>16</v>
      </c>
      <c r="I3" s="13" t="s">
        <v>17</v>
      </c>
      <c r="J3" s="13" t="s">
        <v>16</v>
      </c>
      <c r="K3" s="13" t="s">
        <v>17</v>
      </c>
      <c r="L3" s="13" t="s">
        <v>16</v>
      </c>
      <c r="M3" s="13" t="s">
        <v>17</v>
      </c>
      <c r="N3" s="13" t="s">
        <v>16</v>
      </c>
      <c r="O3" s="13" t="s">
        <v>17</v>
      </c>
      <c r="P3" s="13" t="s">
        <v>16</v>
      </c>
      <c r="Q3" s="13" t="s">
        <v>17</v>
      </c>
      <c r="R3" s="13" t="s">
        <v>16</v>
      </c>
      <c r="S3" s="13" t="s">
        <v>17</v>
      </c>
      <c r="T3" s="13" t="s">
        <v>16</v>
      </c>
      <c r="U3" s="13" t="s">
        <v>17</v>
      </c>
      <c r="V3" s="13" t="s">
        <v>16</v>
      </c>
      <c r="W3" s="13" t="s">
        <v>17</v>
      </c>
      <c r="X3" s="13" t="s">
        <v>16</v>
      </c>
      <c r="Y3" s="13" t="s">
        <v>17</v>
      </c>
      <c r="Z3" s="13" t="s">
        <v>16</v>
      </c>
      <c r="AA3" s="14" t="s">
        <v>17</v>
      </c>
      <c r="AB3" s="15" t="s">
        <v>16</v>
      </c>
      <c r="AC3" s="14" t="s">
        <v>17</v>
      </c>
    </row>
    <row r="4" spans="1:29" s="16" customFormat="1" ht="45" customHeight="1" thickBot="1">
      <c r="A4" s="17" t="s">
        <v>18</v>
      </c>
      <c r="B4" s="18" t="s">
        <v>19</v>
      </c>
      <c r="C4" s="19"/>
      <c r="D4" s="20">
        <v>170</v>
      </c>
      <c r="E4" s="21"/>
      <c r="F4" s="22">
        <v>142</v>
      </c>
      <c r="G4" s="21"/>
      <c r="H4" s="22">
        <v>107</v>
      </c>
      <c r="I4" s="21"/>
      <c r="J4" s="22">
        <v>84</v>
      </c>
      <c r="K4" s="21"/>
      <c r="L4" s="22">
        <v>235</v>
      </c>
      <c r="M4" s="21"/>
      <c r="N4" s="22">
        <v>210</v>
      </c>
      <c r="O4" s="21"/>
      <c r="P4" s="22">
        <v>151</v>
      </c>
      <c r="Q4" s="21"/>
      <c r="R4" s="22">
        <v>118</v>
      </c>
      <c r="S4" s="21"/>
      <c r="T4" s="22">
        <v>220</v>
      </c>
      <c r="U4" s="21"/>
      <c r="V4" s="22">
        <v>171</v>
      </c>
      <c r="W4" s="21"/>
      <c r="X4" s="22">
        <v>117</v>
      </c>
      <c r="Y4" s="21"/>
      <c r="Z4" s="22">
        <v>40</v>
      </c>
      <c r="AA4" s="21"/>
      <c r="AB4" s="20">
        <f>Z4+X4+V4+T4+R4+P4+N4+L4+J4+H4+F4+D4</f>
        <v>1765</v>
      </c>
      <c r="AC4" s="23"/>
    </row>
    <row r="5" spans="1:29" s="31" customFormat="1" ht="15" customHeight="1">
      <c r="A5" s="24"/>
      <c r="B5" s="25" t="s">
        <v>20</v>
      </c>
      <c r="C5" s="26"/>
      <c r="D5" s="27">
        <v>100</v>
      </c>
      <c r="E5" s="28"/>
      <c r="F5" s="29">
        <v>82</v>
      </c>
      <c r="G5" s="28"/>
      <c r="H5" s="29">
        <v>83</v>
      </c>
      <c r="I5" s="28"/>
      <c r="J5" s="29">
        <v>64</v>
      </c>
      <c r="K5" s="28"/>
      <c r="L5" s="29">
        <v>205</v>
      </c>
      <c r="M5" s="28"/>
      <c r="N5" s="29">
        <v>145</v>
      </c>
      <c r="O5" s="28"/>
      <c r="P5" s="29">
        <v>100</v>
      </c>
      <c r="Q5" s="28"/>
      <c r="R5" s="29">
        <v>69</v>
      </c>
      <c r="S5" s="28"/>
      <c r="T5" s="29">
        <v>149</v>
      </c>
      <c r="U5" s="28"/>
      <c r="V5" s="29">
        <v>165</v>
      </c>
      <c r="W5" s="28"/>
      <c r="X5" s="29">
        <v>112</v>
      </c>
      <c r="Y5" s="28"/>
      <c r="Z5" s="29">
        <v>28</v>
      </c>
      <c r="AA5" s="28"/>
      <c r="AB5" s="27"/>
      <c r="AC5" s="30"/>
    </row>
    <row r="6" spans="1:29" s="31" customFormat="1" ht="15" customHeight="1" thickBot="1">
      <c r="A6" s="32"/>
      <c r="B6" s="33" t="s">
        <v>21</v>
      </c>
      <c r="C6" s="34"/>
      <c r="D6" s="35">
        <f>D4-D5</f>
        <v>70</v>
      </c>
      <c r="E6" s="36"/>
      <c r="F6" s="35">
        <f>F4-F5</f>
        <v>60</v>
      </c>
      <c r="G6" s="36"/>
      <c r="H6" s="35">
        <f>H4-H5</f>
        <v>24</v>
      </c>
      <c r="I6" s="36"/>
      <c r="J6" s="35">
        <f>J4-J5</f>
        <v>20</v>
      </c>
      <c r="K6" s="36"/>
      <c r="L6" s="35">
        <f>L4-L5</f>
        <v>30</v>
      </c>
      <c r="M6" s="36"/>
      <c r="N6" s="35">
        <f>N4-N5</f>
        <v>65</v>
      </c>
      <c r="O6" s="36"/>
      <c r="P6" s="35">
        <f>P4-P5</f>
        <v>51</v>
      </c>
      <c r="Q6" s="36"/>
      <c r="R6" s="35">
        <f>R4-R5</f>
        <v>49</v>
      </c>
      <c r="S6" s="36"/>
      <c r="T6" s="35">
        <f>T4-T5</f>
        <v>71</v>
      </c>
      <c r="U6" s="36"/>
      <c r="V6" s="35">
        <f>V4-V5</f>
        <v>6</v>
      </c>
      <c r="W6" s="36"/>
      <c r="X6" s="35">
        <f>X4-X5</f>
        <v>5</v>
      </c>
      <c r="Y6" s="36"/>
      <c r="Z6" s="35">
        <f>Z4-Z5</f>
        <v>12</v>
      </c>
      <c r="AA6" s="36"/>
      <c r="AB6" s="37"/>
      <c r="AC6" s="38"/>
    </row>
    <row r="7" spans="1:29" ht="36.75" customHeight="1">
      <c r="A7" s="39" t="s">
        <v>22</v>
      </c>
      <c r="B7" s="40" t="s">
        <v>23</v>
      </c>
      <c r="C7" s="41"/>
      <c r="D7" s="42">
        <f aca="true" t="shared" si="0" ref="D7:AA7">D8+D9+D10+D22</f>
        <v>245</v>
      </c>
      <c r="E7" s="43">
        <f t="shared" si="0"/>
        <v>94</v>
      </c>
      <c r="F7" s="43">
        <f t="shared" si="0"/>
        <v>212</v>
      </c>
      <c r="G7" s="43">
        <f t="shared" si="0"/>
        <v>118</v>
      </c>
      <c r="H7" s="43">
        <f t="shared" si="0"/>
        <v>187</v>
      </c>
      <c r="I7" s="43">
        <f t="shared" si="0"/>
        <v>82</v>
      </c>
      <c r="J7" s="43">
        <f t="shared" si="0"/>
        <v>146</v>
      </c>
      <c r="K7" s="43">
        <f t="shared" si="0"/>
        <v>33</v>
      </c>
      <c r="L7" s="43">
        <f t="shared" si="0"/>
        <v>203</v>
      </c>
      <c r="M7" s="43">
        <f t="shared" si="0"/>
        <v>50</v>
      </c>
      <c r="N7" s="43">
        <f t="shared" si="0"/>
        <v>359</v>
      </c>
      <c r="O7" s="43">
        <f t="shared" si="0"/>
        <v>177</v>
      </c>
      <c r="P7" s="43">
        <f t="shared" si="0"/>
        <v>248</v>
      </c>
      <c r="Q7" s="43">
        <f t="shared" si="0"/>
        <v>136</v>
      </c>
      <c r="R7" s="43">
        <f t="shared" si="0"/>
        <v>172</v>
      </c>
      <c r="S7" s="43">
        <f t="shared" si="0"/>
        <v>109</v>
      </c>
      <c r="T7" s="43">
        <f t="shared" si="0"/>
        <v>259</v>
      </c>
      <c r="U7" s="43">
        <f t="shared" si="0"/>
        <v>151</v>
      </c>
      <c r="V7" s="43">
        <f t="shared" si="0"/>
        <v>239</v>
      </c>
      <c r="W7" s="43">
        <f t="shared" si="0"/>
        <v>73</v>
      </c>
      <c r="X7" s="43">
        <f t="shared" si="0"/>
        <v>172</v>
      </c>
      <c r="Y7" s="43">
        <f t="shared" si="0"/>
        <v>64</v>
      </c>
      <c r="Z7" s="43">
        <f t="shared" si="0"/>
        <v>245</v>
      </c>
      <c r="AA7" s="44">
        <f t="shared" si="0"/>
        <v>126</v>
      </c>
      <c r="AB7" s="45">
        <f aca="true" t="shared" si="1" ref="AB7:AC22">Z7+X7+V7+T7+R7+P7+N7+L7+J7+H7+F7+D7</f>
        <v>2687</v>
      </c>
      <c r="AC7" s="46">
        <f t="shared" si="1"/>
        <v>1213</v>
      </c>
    </row>
    <row r="8" spans="1:31" ht="33.75" customHeight="1">
      <c r="A8" s="39"/>
      <c r="B8" s="47" t="s">
        <v>24</v>
      </c>
      <c r="C8" s="48"/>
      <c r="D8" s="49">
        <v>13</v>
      </c>
      <c r="E8" s="50">
        <v>0</v>
      </c>
      <c r="F8" s="50">
        <v>2</v>
      </c>
      <c r="G8" s="49">
        <v>0</v>
      </c>
      <c r="H8" s="49">
        <v>0</v>
      </c>
      <c r="I8" s="49">
        <v>0</v>
      </c>
      <c r="J8" s="50">
        <v>19</v>
      </c>
      <c r="K8" s="50">
        <v>4</v>
      </c>
      <c r="L8" s="50">
        <v>27</v>
      </c>
      <c r="M8" s="50">
        <v>16</v>
      </c>
      <c r="N8" s="50">
        <v>35</v>
      </c>
      <c r="O8" s="50">
        <v>20</v>
      </c>
      <c r="P8" s="50">
        <v>23</v>
      </c>
      <c r="Q8" s="50">
        <v>8</v>
      </c>
      <c r="R8" s="50">
        <v>5</v>
      </c>
      <c r="S8" s="50">
        <v>2</v>
      </c>
      <c r="T8" s="50">
        <v>39</v>
      </c>
      <c r="U8" s="50">
        <v>20</v>
      </c>
      <c r="V8" s="50">
        <v>101</v>
      </c>
      <c r="W8" s="51">
        <v>26</v>
      </c>
      <c r="X8" s="51">
        <v>75</v>
      </c>
      <c r="Y8" s="51">
        <v>17</v>
      </c>
      <c r="Z8" s="51">
        <v>58</v>
      </c>
      <c r="AA8" s="51">
        <v>22</v>
      </c>
      <c r="AB8" s="52">
        <f t="shared" si="1"/>
        <v>397</v>
      </c>
      <c r="AC8" s="53">
        <f t="shared" si="1"/>
        <v>135</v>
      </c>
      <c r="AD8" s="54"/>
      <c r="AE8" s="54"/>
    </row>
    <row r="9" spans="1:29" ht="33.75" customHeight="1">
      <c r="A9" s="39"/>
      <c r="B9" s="47" t="s">
        <v>25</v>
      </c>
      <c r="C9" s="55"/>
      <c r="D9" s="49">
        <v>131</v>
      </c>
      <c r="E9" s="50">
        <v>41</v>
      </c>
      <c r="F9" s="50">
        <v>77</v>
      </c>
      <c r="G9" s="49">
        <v>28</v>
      </c>
      <c r="H9" s="49">
        <v>114</v>
      </c>
      <c r="I9" s="49">
        <v>48</v>
      </c>
      <c r="J9" s="50">
        <v>62</v>
      </c>
      <c r="K9" s="50">
        <v>14</v>
      </c>
      <c r="L9" s="50">
        <v>54</v>
      </c>
      <c r="M9" s="50">
        <v>9</v>
      </c>
      <c r="N9" s="50">
        <v>145</v>
      </c>
      <c r="O9" s="50">
        <v>42</v>
      </c>
      <c r="P9" s="50">
        <v>50</v>
      </c>
      <c r="Q9" s="50">
        <v>16</v>
      </c>
      <c r="R9" s="50">
        <v>60</v>
      </c>
      <c r="S9" s="50">
        <v>31</v>
      </c>
      <c r="T9" s="50">
        <v>63</v>
      </c>
      <c r="U9" s="50">
        <v>30</v>
      </c>
      <c r="V9" s="50">
        <v>97</v>
      </c>
      <c r="W9" s="51">
        <v>40</v>
      </c>
      <c r="X9" s="51">
        <v>64</v>
      </c>
      <c r="Y9" s="51">
        <v>27</v>
      </c>
      <c r="Z9" s="51">
        <v>77</v>
      </c>
      <c r="AA9" s="51">
        <v>22</v>
      </c>
      <c r="AB9" s="52">
        <f t="shared" si="1"/>
        <v>994</v>
      </c>
      <c r="AC9" s="53">
        <f t="shared" si="1"/>
        <v>348</v>
      </c>
    </row>
    <row r="10" spans="1:29" ht="34.5" customHeight="1">
      <c r="A10" s="39"/>
      <c r="B10" s="56" t="s">
        <v>26</v>
      </c>
      <c r="C10" s="57"/>
      <c r="D10" s="58">
        <f aca="true" t="shared" si="2" ref="D10:AA10">D11+D12+D13+D14+D15+D16+D18+D19+D20+D17+D21</f>
        <v>101</v>
      </c>
      <c r="E10" s="58">
        <f t="shared" si="2"/>
        <v>53</v>
      </c>
      <c r="F10" s="58">
        <f t="shared" si="2"/>
        <v>133</v>
      </c>
      <c r="G10" s="58">
        <f t="shared" si="2"/>
        <v>90</v>
      </c>
      <c r="H10" s="58">
        <f t="shared" si="2"/>
        <v>70</v>
      </c>
      <c r="I10" s="58">
        <f t="shared" si="2"/>
        <v>33</v>
      </c>
      <c r="J10" s="58">
        <f t="shared" si="2"/>
        <v>63</v>
      </c>
      <c r="K10" s="58">
        <f t="shared" si="2"/>
        <v>13</v>
      </c>
      <c r="L10" s="58">
        <f t="shared" si="2"/>
        <v>121</v>
      </c>
      <c r="M10" s="58">
        <f t="shared" si="2"/>
        <v>25</v>
      </c>
      <c r="N10" s="58">
        <f t="shared" si="2"/>
        <v>179</v>
      </c>
      <c r="O10" s="58">
        <f t="shared" si="2"/>
        <v>115</v>
      </c>
      <c r="P10" s="58">
        <f t="shared" si="2"/>
        <v>173</v>
      </c>
      <c r="Q10" s="58">
        <f t="shared" si="2"/>
        <v>112</v>
      </c>
      <c r="R10" s="58">
        <f t="shared" si="2"/>
        <v>106</v>
      </c>
      <c r="S10" s="58">
        <f t="shared" si="2"/>
        <v>76</v>
      </c>
      <c r="T10" s="58">
        <f t="shared" si="2"/>
        <v>155</v>
      </c>
      <c r="U10" s="58">
        <f t="shared" si="2"/>
        <v>100</v>
      </c>
      <c r="V10" s="58">
        <f t="shared" si="2"/>
        <v>36</v>
      </c>
      <c r="W10" s="58">
        <f t="shared" si="2"/>
        <v>5</v>
      </c>
      <c r="X10" s="58">
        <f t="shared" si="2"/>
        <v>33</v>
      </c>
      <c r="Y10" s="58">
        <f t="shared" si="2"/>
        <v>20</v>
      </c>
      <c r="Z10" s="58">
        <f t="shared" si="2"/>
        <v>106</v>
      </c>
      <c r="AA10" s="58">
        <f t="shared" si="2"/>
        <v>78</v>
      </c>
      <c r="AB10" s="59">
        <f t="shared" si="1"/>
        <v>1276</v>
      </c>
      <c r="AC10" s="60">
        <f t="shared" si="1"/>
        <v>720</v>
      </c>
    </row>
    <row r="11" spans="1:29" ht="19.5" customHeight="1">
      <c r="A11" s="39"/>
      <c r="B11" s="61" t="s">
        <v>27</v>
      </c>
      <c r="C11" s="62" t="s">
        <v>28</v>
      </c>
      <c r="D11" s="63">
        <v>10</v>
      </c>
      <c r="E11" s="64">
        <v>0</v>
      </c>
      <c r="F11" s="64">
        <v>18</v>
      </c>
      <c r="G11" s="63">
        <v>12</v>
      </c>
      <c r="H11" s="63">
        <v>0</v>
      </c>
      <c r="I11" s="63">
        <v>0</v>
      </c>
      <c r="J11" s="64">
        <v>3</v>
      </c>
      <c r="K11" s="64">
        <v>2</v>
      </c>
      <c r="L11" s="64">
        <v>22</v>
      </c>
      <c r="M11" s="64">
        <v>6</v>
      </c>
      <c r="N11" s="64">
        <v>54</v>
      </c>
      <c r="O11" s="64">
        <v>44</v>
      </c>
      <c r="P11" s="64">
        <v>7</v>
      </c>
      <c r="Q11" s="64">
        <v>3</v>
      </c>
      <c r="R11" s="64">
        <v>30</v>
      </c>
      <c r="S11" s="64">
        <v>13</v>
      </c>
      <c r="T11" s="64">
        <v>27</v>
      </c>
      <c r="U11" s="64">
        <v>8</v>
      </c>
      <c r="V11" s="64">
        <v>6</v>
      </c>
      <c r="W11" s="65">
        <v>0</v>
      </c>
      <c r="X11" s="65">
        <v>7</v>
      </c>
      <c r="Y11" s="65">
        <v>0</v>
      </c>
      <c r="Z11" s="65">
        <v>10</v>
      </c>
      <c r="AA11" s="65">
        <v>2</v>
      </c>
      <c r="AB11" s="52">
        <f t="shared" si="1"/>
        <v>194</v>
      </c>
      <c r="AC11" s="53">
        <f t="shared" si="1"/>
        <v>90</v>
      </c>
    </row>
    <row r="12" spans="1:29" ht="19.5" customHeight="1">
      <c r="A12" s="39"/>
      <c r="B12" s="66"/>
      <c r="C12" s="62" t="s">
        <v>29</v>
      </c>
      <c r="D12" s="63">
        <v>0</v>
      </c>
      <c r="E12" s="64">
        <v>0</v>
      </c>
      <c r="F12" s="64">
        <v>0</v>
      </c>
      <c r="G12" s="63">
        <v>0</v>
      </c>
      <c r="H12" s="63">
        <v>1</v>
      </c>
      <c r="I12" s="63">
        <v>1</v>
      </c>
      <c r="J12" s="64">
        <v>2</v>
      </c>
      <c r="K12" s="64">
        <v>1</v>
      </c>
      <c r="L12" s="64">
        <v>0</v>
      </c>
      <c r="M12" s="64">
        <v>0</v>
      </c>
      <c r="N12" s="64">
        <v>28</v>
      </c>
      <c r="O12" s="64">
        <v>28</v>
      </c>
      <c r="P12" s="64">
        <v>4</v>
      </c>
      <c r="Q12" s="64">
        <v>4</v>
      </c>
      <c r="R12" s="64">
        <v>7</v>
      </c>
      <c r="S12" s="64">
        <v>7</v>
      </c>
      <c r="T12" s="64">
        <v>3</v>
      </c>
      <c r="U12" s="64">
        <v>0</v>
      </c>
      <c r="V12" s="64">
        <v>2</v>
      </c>
      <c r="W12" s="65">
        <v>1</v>
      </c>
      <c r="X12" s="65">
        <v>0</v>
      </c>
      <c r="Y12" s="65">
        <v>0</v>
      </c>
      <c r="Z12" s="65">
        <v>0</v>
      </c>
      <c r="AA12" s="65">
        <v>0</v>
      </c>
      <c r="AB12" s="52">
        <f t="shared" si="1"/>
        <v>47</v>
      </c>
      <c r="AC12" s="53">
        <f t="shared" si="1"/>
        <v>42</v>
      </c>
    </row>
    <row r="13" spans="1:29" ht="19.5" customHeight="1">
      <c r="A13" s="39"/>
      <c r="B13" s="66"/>
      <c r="C13" s="62" t="s">
        <v>30</v>
      </c>
      <c r="D13" s="63">
        <v>4</v>
      </c>
      <c r="E13" s="64">
        <v>0</v>
      </c>
      <c r="F13" s="64">
        <v>0</v>
      </c>
      <c r="G13" s="63">
        <v>0</v>
      </c>
      <c r="H13" s="63">
        <v>17</v>
      </c>
      <c r="I13" s="63">
        <v>4</v>
      </c>
      <c r="J13" s="64">
        <v>9</v>
      </c>
      <c r="K13" s="64">
        <v>1</v>
      </c>
      <c r="L13" s="64">
        <v>45</v>
      </c>
      <c r="M13" s="64">
        <v>2</v>
      </c>
      <c r="N13" s="64">
        <v>51</v>
      </c>
      <c r="O13" s="64">
        <v>11</v>
      </c>
      <c r="P13" s="64">
        <v>25</v>
      </c>
      <c r="Q13" s="64">
        <v>1</v>
      </c>
      <c r="R13" s="64">
        <v>11</v>
      </c>
      <c r="S13" s="64">
        <v>4</v>
      </c>
      <c r="T13" s="64">
        <v>14</v>
      </c>
      <c r="U13" s="64">
        <v>10</v>
      </c>
      <c r="V13" s="64">
        <v>14</v>
      </c>
      <c r="W13" s="65">
        <v>1</v>
      </c>
      <c r="X13" s="65">
        <v>4</v>
      </c>
      <c r="Y13" s="65">
        <v>4</v>
      </c>
      <c r="Z13" s="65">
        <v>16</v>
      </c>
      <c r="AA13" s="65">
        <v>12</v>
      </c>
      <c r="AB13" s="52">
        <f t="shared" si="1"/>
        <v>210</v>
      </c>
      <c r="AC13" s="53">
        <f t="shared" si="1"/>
        <v>50</v>
      </c>
    </row>
    <row r="14" spans="1:29" ht="19.5" customHeight="1">
      <c r="A14" s="39"/>
      <c r="B14" s="66"/>
      <c r="C14" s="67" t="s">
        <v>31</v>
      </c>
      <c r="D14" s="63">
        <v>74</v>
      </c>
      <c r="E14" s="64">
        <v>44</v>
      </c>
      <c r="F14" s="64">
        <v>91</v>
      </c>
      <c r="G14" s="63">
        <v>62</v>
      </c>
      <c r="H14" s="63">
        <v>30</v>
      </c>
      <c r="I14" s="63">
        <v>20</v>
      </c>
      <c r="J14" s="64">
        <v>14</v>
      </c>
      <c r="K14" s="64">
        <v>1</v>
      </c>
      <c r="L14" s="64">
        <v>17</v>
      </c>
      <c r="M14" s="64">
        <v>14</v>
      </c>
      <c r="N14" s="64">
        <v>18</v>
      </c>
      <c r="O14" s="64">
        <v>15</v>
      </c>
      <c r="P14" s="64">
        <v>80</v>
      </c>
      <c r="Q14" s="64">
        <v>58</v>
      </c>
      <c r="R14" s="64">
        <v>35</v>
      </c>
      <c r="S14" s="64">
        <v>34</v>
      </c>
      <c r="T14" s="64">
        <v>101</v>
      </c>
      <c r="U14" s="64">
        <v>82</v>
      </c>
      <c r="V14" s="64">
        <v>1</v>
      </c>
      <c r="W14" s="65">
        <v>1</v>
      </c>
      <c r="X14" s="65">
        <v>2</v>
      </c>
      <c r="Y14" s="65">
        <v>1</v>
      </c>
      <c r="Z14" s="65">
        <v>1</v>
      </c>
      <c r="AA14" s="65">
        <v>1</v>
      </c>
      <c r="AB14" s="52">
        <f t="shared" si="1"/>
        <v>464</v>
      </c>
      <c r="AC14" s="53">
        <f t="shared" si="1"/>
        <v>333</v>
      </c>
    </row>
    <row r="15" spans="1:29" ht="19.5" customHeight="1">
      <c r="A15" s="39"/>
      <c r="B15" s="66"/>
      <c r="C15" s="67" t="s">
        <v>32</v>
      </c>
      <c r="D15" s="63">
        <v>0</v>
      </c>
      <c r="E15" s="64">
        <v>0</v>
      </c>
      <c r="F15" s="64">
        <v>0</v>
      </c>
      <c r="G15" s="63">
        <v>0</v>
      </c>
      <c r="H15" s="63">
        <v>0</v>
      </c>
      <c r="I15" s="63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52">
        <f t="shared" si="1"/>
        <v>0</v>
      </c>
      <c r="AC15" s="53">
        <f t="shared" si="1"/>
        <v>0</v>
      </c>
    </row>
    <row r="16" spans="1:29" ht="19.5" customHeight="1">
      <c r="A16" s="39"/>
      <c r="B16" s="66"/>
      <c r="C16" s="67" t="s">
        <v>33</v>
      </c>
      <c r="D16" s="68">
        <v>0</v>
      </c>
      <c r="E16" s="64">
        <v>0</v>
      </c>
      <c r="F16" s="64">
        <v>0</v>
      </c>
      <c r="G16" s="63">
        <v>0</v>
      </c>
      <c r="H16" s="69">
        <v>0</v>
      </c>
      <c r="I16" s="63">
        <v>0</v>
      </c>
      <c r="J16" s="64">
        <v>0</v>
      </c>
      <c r="K16" s="64">
        <v>0</v>
      </c>
      <c r="L16" s="70">
        <v>0</v>
      </c>
      <c r="M16" s="64">
        <v>0</v>
      </c>
      <c r="N16" s="70">
        <v>0</v>
      </c>
      <c r="O16" s="64">
        <v>0</v>
      </c>
      <c r="P16" s="70">
        <v>0</v>
      </c>
      <c r="Q16" s="64">
        <v>0</v>
      </c>
      <c r="R16" s="70">
        <v>0</v>
      </c>
      <c r="S16" s="64">
        <v>0</v>
      </c>
      <c r="T16" s="70">
        <v>0</v>
      </c>
      <c r="U16" s="64">
        <v>0</v>
      </c>
      <c r="V16" s="64">
        <v>0</v>
      </c>
      <c r="W16" s="65">
        <v>0</v>
      </c>
      <c r="X16" s="71">
        <v>0</v>
      </c>
      <c r="Y16" s="65">
        <v>0</v>
      </c>
      <c r="Z16" s="65">
        <v>0</v>
      </c>
      <c r="AA16" s="65">
        <v>0</v>
      </c>
      <c r="AB16" s="52">
        <f>Z16+X16+V16+T16+R16+P16+N16+L16+J16+H16+F16+D16</f>
        <v>0</v>
      </c>
      <c r="AC16" s="53">
        <f t="shared" si="1"/>
        <v>0</v>
      </c>
    </row>
    <row r="17" spans="1:29" ht="19.5" customHeight="1">
      <c r="A17" s="39"/>
      <c r="B17" s="66"/>
      <c r="C17" s="67" t="s">
        <v>34</v>
      </c>
      <c r="D17" s="63">
        <v>0</v>
      </c>
      <c r="E17" s="64">
        <v>0</v>
      </c>
      <c r="F17" s="64">
        <v>0</v>
      </c>
      <c r="G17" s="63">
        <v>0</v>
      </c>
      <c r="H17" s="63">
        <v>0</v>
      </c>
      <c r="I17" s="63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52">
        <f t="shared" si="1"/>
        <v>0</v>
      </c>
      <c r="AC17" s="53">
        <f t="shared" si="1"/>
        <v>0</v>
      </c>
    </row>
    <row r="18" spans="1:29" ht="19.5" customHeight="1">
      <c r="A18" s="39"/>
      <c r="B18" s="66"/>
      <c r="C18" s="67" t="s">
        <v>35</v>
      </c>
      <c r="D18" s="63">
        <v>0</v>
      </c>
      <c r="E18" s="64">
        <v>0</v>
      </c>
      <c r="F18" s="64">
        <v>0</v>
      </c>
      <c r="G18" s="63">
        <v>0</v>
      </c>
      <c r="H18" s="63">
        <v>0</v>
      </c>
      <c r="I18" s="63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52">
        <f t="shared" si="1"/>
        <v>0</v>
      </c>
      <c r="AC18" s="53">
        <f t="shared" si="1"/>
        <v>0</v>
      </c>
    </row>
    <row r="19" spans="1:29" ht="26.25" customHeight="1">
      <c r="A19" s="39"/>
      <c r="B19" s="66"/>
      <c r="C19" s="67" t="s">
        <v>36</v>
      </c>
      <c r="D19" s="63">
        <v>13</v>
      </c>
      <c r="E19" s="64">
        <v>9</v>
      </c>
      <c r="F19" s="64">
        <v>24</v>
      </c>
      <c r="G19" s="63">
        <v>16</v>
      </c>
      <c r="H19" s="63">
        <v>22</v>
      </c>
      <c r="I19" s="63">
        <v>8</v>
      </c>
      <c r="J19" s="64">
        <v>29</v>
      </c>
      <c r="K19" s="64">
        <v>7</v>
      </c>
      <c r="L19" s="64">
        <v>30</v>
      </c>
      <c r="M19" s="64">
        <v>3</v>
      </c>
      <c r="N19" s="64">
        <v>28</v>
      </c>
      <c r="O19" s="64">
        <v>17</v>
      </c>
      <c r="P19" s="64">
        <v>57</v>
      </c>
      <c r="Q19" s="64">
        <v>46</v>
      </c>
      <c r="R19" s="64">
        <v>23</v>
      </c>
      <c r="S19" s="64">
        <v>18</v>
      </c>
      <c r="T19" s="64">
        <v>10</v>
      </c>
      <c r="U19" s="64">
        <v>0</v>
      </c>
      <c r="V19" s="64">
        <v>13</v>
      </c>
      <c r="W19" s="65">
        <v>2</v>
      </c>
      <c r="X19" s="65">
        <v>20</v>
      </c>
      <c r="Y19" s="65">
        <v>15</v>
      </c>
      <c r="Z19" s="65">
        <v>39</v>
      </c>
      <c r="AA19" s="65">
        <v>31</v>
      </c>
      <c r="AB19" s="52">
        <f t="shared" si="1"/>
        <v>308</v>
      </c>
      <c r="AC19" s="53">
        <f t="shared" si="1"/>
        <v>172</v>
      </c>
    </row>
    <row r="20" spans="1:29" ht="19.5" customHeight="1">
      <c r="A20" s="39"/>
      <c r="B20" s="66"/>
      <c r="C20" s="72" t="s">
        <v>37</v>
      </c>
      <c r="D20" s="63">
        <v>0</v>
      </c>
      <c r="E20" s="64">
        <v>0</v>
      </c>
      <c r="F20" s="64">
        <v>0</v>
      </c>
      <c r="G20" s="63">
        <v>0</v>
      </c>
      <c r="H20" s="63">
        <v>0</v>
      </c>
      <c r="I20" s="63">
        <v>0</v>
      </c>
      <c r="J20" s="64">
        <v>6</v>
      </c>
      <c r="K20" s="64">
        <v>1</v>
      </c>
      <c r="L20" s="64">
        <v>7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5">
        <v>0</v>
      </c>
      <c r="X20" s="65">
        <v>0</v>
      </c>
      <c r="Y20" s="65">
        <v>0</v>
      </c>
      <c r="Z20" s="65">
        <v>8</v>
      </c>
      <c r="AA20" s="65">
        <v>0</v>
      </c>
      <c r="AB20" s="52">
        <f t="shared" si="1"/>
        <v>21</v>
      </c>
      <c r="AC20" s="53">
        <f t="shared" si="1"/>
        <v>1</v>
      </c>
    </row>
    <row r="21" spans="1:29" ht="19.5" customHeight="1">
      <c r="A21" s="39"/>
      <c r="B21" s="66"/>
      <c r="C21" s="73" t="s">
        <v>38</v>
      </c>
      <c r="D21" s="63">
        <v>0</v>
      </c>
      <c r="E21" s="64">
        <v>0</v>
      </c>
      <c r="F21" s="64">
        <v>0</v>
      </c>
      <c r="G21" s="63">
        <v>0</v>
      </c>
      <c r="H21" s="63">
        <v>0</v>
      </c>
      <c r="I21" s="63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65">
        <v>0</v>
      </c>
      <c r="X21" s="65">
        <v>0</v>
      </c>
      <c r="Y21" s="65">
        <v>0</v>
      </c>
      <c r="Z21" s="65">
        <v>32</v>
      </c>
      <c r="AA21" s="65">
        <v>32</v>
      </c>
      <c r="AB21" s="52">
        <f t="shared" si="1"/>
        <v>32</v>
      </c>
      <c r="AC21" s="53">
        <f t="shared" si="1"/>
        <v>32</v>
      </c>
    </row>
    <row r="22" spans="1:29" ht="19.5" customHeight="1" thickBot="1">
      <c r="A22" s="74"/>
      <c r="B22" s="75" t="s">
        <v>39</v>
      </c>
      <c r="C22" s="76"/>
      <c r="D22" s="77">
        <v>0</v>
      </c>
      <c r="E22" s="77">
        <v>0</v>
      </c>
      <c r="F22" s="77">
        <v>0</v>
      </c>
      <c r="G22" s="77">
        <v>0</v>
      </c>
      <c r="H22" s="77">
        <v>3</v>
      </c>
      <c r="I22" s="77">
        <v>1</v>
      </c>
      <c r="J22" s="77">
        <v>2</v>
      </c>
      <c r="K22" s="77">
        <v>2</v>
      </c>
      <c r="L22" s="77">
        <v>1</v>
      </c>
      <c r="M22" s="77">
        <v>0</v>
      </c>
      <c r="N22" s="77">
        <v>0</v>
      </c>
      <c r="O22" s="77">
        <v>0</v>
      </c>
      <c r="P22" s="77">
        <v>2</v>
      </c>
      <c r="Q22" s="77">
        <v>0</v>
      </c>
      <c r="R22" s="77">
        <v>1</v>
      </c>
      <c r="S22" s="77">
        <v>0</v>
      </c>
      <c r="T22" s="77">
        <v>2</v>
      </c>
      <c r="U22" s="77">
        <v>1</v>
      </c>
      <c r="V22" s="77">
        <v>5</v>
      </c>
      <c r="W22" s="77">
        <v>2</v>
      </c>
      <c r="X22" s="77">
        <v>0</v>
      </c>
      <c r="Y22" s="77">
        <v>0</v>
      </c>
      <c r="Z22" s="77">
        <v>4</v>
      </c>
      <c r="AA22" s="78">
        <v>4</v>
      </c>
      <c r="AB22" s="79">
        <f t="shared" si="1"/>
        <v>20</v>
      </c>
      <c r="AC22" s="80">
        <f t="shared" si="1"/>
        <v>10</v>
      </c>
    </row>
    <row r="23" spans="1:32" ht="30.75" customHeight="1" thickBot="1">
      <c r="A23" s="81" t="s">
        <v>40</v>
      </c>
      <c r="B23" s="82"/>
      <c r="C23" s="83"/>
      <c r="D23" s="84">
        <f>D7/D4</f>
        <v>1.4411764705882353</v>
      </c>
      <c r="E23" s="84" t="s">
        <v>41</v>
      </c>
      <c r="F23" s="84">
        <f>F7/F4</f>
        <v>1.4929577464788732</v>
      </c>
      <c r="G23" s="84" t="s">
        <v>41</v>
      </c>
      <c r="H23" s="84">
        <f>H7/H4</f>
        <v>1.7476635514018692</v>
      </c>
      <c r="I23" s="84" t="s">
        <v>41</v>
      </c>
      <c r="J23" s="84">
        <f>J7/J4</f>
        <v>1.7380952380952381</v>
      </c>
      <c r="K23" s="84" t="s">
        <v>41</v>
      </c>
      <c r="L23" s="84">
        <f>L7/L4</f>
        <v>0.8638297872340426</v>
      </c>
      <c r="M23" s="84" t="s">
        <v>41</v>
      </c>
      <c r="N23" s="84">
        <f>N7/N4</f>
        <v>1.7095238095238094</v>
      </c>
      <c r="O23" s="84" t="s">
        <v>41</v>
      </c>
      <c r="P23" s="84">
        <f>P7/P4</f>
        <v>1.6423841059602649</v>
      </c>
      <c r="Q23" s="84" t="s">
        <v>41</v>
      </c>
      <c r="R23" s="84">
        <f>R7/R4</f>
        <v>1.4576271186440677</v>
      </c>
      <c r="S23" s="84" t="s">
        <v>41</v>
      </c>
      <c r="T23" s="84">
        <f>T7/T4</f>
        <v>1.1772727272727272</v>
      </c>
      <c r="U23" s="84" t="s">
        <v>41</v>
      </c>
      <c r="V23" s="84">
        <f>V7/V4</f>
        <v>1.3976608187134503</v>
      </c>
      <c r="W23" s="84" t="s">
        <v>41</v>
      </c>
      <c r="X23" s="84">
        <f>X7/X4</f>
        <v>1.4700854700854702</v>
      </c>
      <c r="Y23" s="84" t="s">
        <v>41</v>
      </c>
      <c r="Z23" s="84">
        <f>Z7/Z4</f>
        <v>6.125</v>
      </c>
      <c r="AA23" s="84" t="s">
        <v>41</v>
      </c>
      <c r="AB23" s="85"/>
      <c r="AC23" s="86"/>
      <c r="AE23" t="s">
        <v>42</v>
      </c>
      <c r="AF23" t="s">
        <v>43</v>
      </c>
    </row>
    <row r="24" spans="1:32" ht="30.75" customHeight="1" thickBot="1">
      <c r="A24" s="87" t="s">
        <v>44</v>
      </c>
      <c r="B24" s="88"/>
      <c r="C24" s="89"/>
      <c r="D24" s="90">
        <v>218</v>
      </c>
      <c r="E24" s="90">
        <v>83</v>
      </c>
      <c r="F24" s="90">
        <v>195</v>
      </c>
      <c r="G24" s="90">
        <v>110</v>
      </c>
      <c r="H24" s="90">
        <v>160</v>
      </c>
      <c r="I24" s="90">
        <v>72</v>
      </c>
      <c r="J24" s="90">
        <v>128</v>
      </c>
      <c r="K24" s="90">
        <v>44</v>
      </c>
      <c r="L24" s="90">
        <v>161</v>
      </c>
      <c r="M24" s="90">
        <v>36</v>
      </c>
      <c r="N24" s="90">
        <v>303</v>
      </c>
      <c r="O24" s="90">
        <v>154</v>
      </c>
      <c r="P24" s="90">
        <v>220</v>
      </c>
      <c r="Q24" s="90">
        <v>113</v>
      </c>
      <c r="R24" s="90">
        <v>167</v>
      </c>
      <c r="S24" s="90">
        <v>115</v>
      </c>
      <c r="T24" s="90">
        <v>227</v>
      </c>
      <c r="U24" s="90">
        <v>138</v>
      </c>
      <c r="V24" s="90">
        <v>195</v>
      </c>
      <c r="W24" s="90">
        <v>67</v>
      </c>
      <c r="X24" s="90">
        <v>153</v>
      </c>
      <c r="Y24" s="90">
        <v>60</v>
      </c>
      <c r="Z24" s="90">
        <v>216</v>
      </c>
      <c r="AA24" s="91">
        <v>117</v>
      </c>
      <c r="AB24" s="92">
        <f>Z24+X24+V24+T24+R24+P24+N24+L24+J24+H24+F24+D24</f>
        <v>2343</v>
      </c>
      <c r="AC24" s="93">
        <f>AA24+Y24+W24+U24+S24+Q24+O24+M24+K24+I24+G24+E24</f>
        <v>1109</v>
      </c>
      <c r="AE24">
        <v>1048</v>
      </c>
      <c r="AF24">
        <f>AB24-AE24</f>
        <v>1295</v>
      </c>
    </row>
    <row r="25" spans="1:32" ht="30.75" customHeight="1" thickBot="1">
      <c r="A25" s="94"/>
      <c r="B25" s="95" t="s">
        <v>45</v>
      </c>
      <c r="C25" s="95"/>
      <c r="D25" s="96">
        <v>99</v>
      </c>
      <c r="E25" s="96">
        <v>37</v>
      </c>
      <c r="F25" s="96">
        <v>103</v>
      </c>
      <c r="G25" s="96">
        <v>58</v>
      </c>
      <c r="H25" s="96">
        <v>93</v>
      </c>
      <c r="I25" s="96">
        <v>41</v>
      </c>
      <c r="J25" s="96">
        <v>59</v>
      </c>
      <c r="K25" s="96">
        <v>23</v>
      </c>
      <c r="L25" s="96">
        <v>56</v>
      </c>
      <c r="M25" s="96">
        <v>18</v>
      </c>
      <c r="N25" s="96">
        <v>142</v>
      </c>
      <c r="O25" s="96">
        <v>65</v>
      </c>
      <c r="P25" s="96">
        <v>107</v>
      </c>
      <c r="Q25" s="96">
        <v>52</v>
      </c>
      <c r="R25" s="96">
        <v>72</v>
      </c>
      <c r="S25" s="96">
        <v>53</v>
      </c>
      <c r="T25" s="96">
        <v>101</v>
      </c>
      <c r="U25" s="96">
        <v>64</v>
      </c>
      <c r="V25" s="96">
        <v>96</v>
      </c>
      <c r="W25" s="96">
        <v>38</v>
      </c>
      <c r="X25" s="96">
        <v>89</v>
      </c>
      <c r="Y25" s="96">
        <v>32</v>
      </c>
      <c r="Z25" s="96">
        <v>74</v>
      </c>
      <c r="AA25" s="97">
        <v>36</v>
      </c>
      <c r="AB25" s="92">
        <f aca="true" t="shared" si="3" ref="AB25:AC37">Z25+X25+V25+T25+R25+P25+N25+L25+J25+H25+F25+D25</f>
        <v>1091</v>
      </c>
      <c r="AC25" s="93">
        <f t="shared" si="3"/>
        <v>517</v>
      </c>
      <c r="AE25">
        <v>674</v>
      </c>
      <c r="AF25">
        <f>AB25-AE25</f>
        <v>417</v>
      </c>
    </row>
    <row r="26" spans="1:32" ht="30.75" customHeight="1" thickBot="1">
      <c r="A26" s="94"/>
      <c r="B26" s="98"/>
      <c r="C26" s="99" t="s">
        <v>46</v>
      </c>
      <c r="D26" s="50">
        <v>0</v>
      </c>
      <c r="E26" s="50">
        <v>0</v>
      </c>
      <c r="F26" s="50">
        <v>2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2</v>
      </c>
      <c r="M26" s="50">
        <v>0</v>
      </c>
      <c r="N26" s="50">
        <v>4</v>
      </c>
      <c r="O26" s="50">
        <v>0</v>
      </c>
      <c r="P26" s="50">
        <v>2</v>
      </c>
      <c r="Q26" s="50">
        <v>1</v>
      </c>
      <c r="R26" s="50">
        <v>1</v>
      </c>
      <c r="S26" s="50">
        <v>0</v>
      </c>
      <c r="T26" s="50">
        <v>0</v>
      </c>
      <c r="U26" s="50">
        <v>0</v>
      </c>
      <c r="V26" s="50">
        <v>4</v>
      </c>
      <c r="W26" s="50">
        <v>2</v>
      </c>
      <c r="X26" s="50">
        <v>3</v>
      </c>
      <c r="Y26" s="50">
        <v>1</v>
      </c>
      <c r="Z26" s="50">
        <v>2</v>
      </c>
      <c r="AA26" s="51">
        <v>1</v>
      </c>
      <c r="AB26" s="92">
        <f t="shared" si="3"/>
        <v>20</v>
      </c>
      <c r="AC26" s="93">
        <f t="shared" si="3"/>
        <v>5</v>
      </c>
      <c r="AE26">
        <v>10</v>
      </c>
      <c r="AF26">
        <f aca="true" t="shared" si="4" ref="AF26:AF37">AB26-AE26</f>
        <v>10</v>
      </c>
    </row>
    <row r="27" spans="1:32" ht="30.75" customHeight="1" thickBot="1">
      <c r="A27" s="94"/>
      <c r="B27" s="100"/>
      <c r="C27" s="99" t="s">
        <v>47</v>
      </c>
      <c r="D27" s="50">
        <v>5</v>
      </c>
      <c r="E27" s="50">
        <v>0</v>
      </c>
      <c r="F27" s="50">
        <v>8</v>
      </c>
      <c r="G27" s="50">
        <v>1</v>
      </c>
      <c r="H27" s="50">
        <v>5</v>
      </c>
      <c r="I27" s="50">
        <v>2</v>
      </c>
      <c r="J27" s="50">
        <v>3</v>
      </c>
      <c r="K27" s="50">
        <v>0</v>
      </c>
      <c r="L27" s="50">
        <v>1</v>
      </c>
      <c r="M27" s="50">
        <v>0</v>
      </c>
      <c r="N27" s="50">
        <v>16</v>
      </c>
      <c r="O27" s="50">
        <v>8</v>
      </c>
      <c r="P27" s="50">
        <v>4</v>
      </c>
      <c r="Q27" s="50">
        <v>2</v>
      </c>
      <c r="R27" s="50">
        <v>1</v>
      </c>
      <c r="S27" s="50">
        <v>0</v>
      </c>
      <c r="T27" s="50">
        <v>5</v>
      </c>
      <c r="U27" s="50">
        <v>0</v>
      </c>
      <c r="V27" s="50">
        <v>7</v>
      </c>
      <c r="W27" s="50">
        <v>2</v>
      </c>
      <c r="X27" s="50">
        <v>6</v>
      </c>
      <c r="Y27" s="50">
        <v>2</v>
      </c>
      <c r="Z27" s="50">
        <v>1</v>
      </c>
      <c r="AA27" s="51">
        <v>0</v>
      </c>
      <c r="AB27" s="92">
        <f t="shared" si="3"/>
        <v>62</v>
      </c>
      <c r="AC27" s="93">
        <f t="shared" si="3"/>
        <v>17</v>
      </c>
      <c r="AE27">
        <v>15</v>
      </c>
      <c r="AF27">
        <f t="shared" si="4"/>
        <v>47</v>
      </c>
    </row>
    <row r="28" spans="1:32" ht="30.75" customHeight="1" thickBot="1">
      <c r="A28" s="94"/>
      <c r="B28" s="100"/>
      <c r="C28" s="99" t="s">
        <v>48</v>
      </c>
      <c r="D28" s="50">
        <v>60</v>
      </c>
      <c r="E28" s="50">
        <v>20</v>
      </c>
      <c r="F28" s="50">
        <v>40</v>
      </c>
      <c r="G28" s="50">
        <v>16</v>
      </c>
      <c r="H28" s="50">
        <v>42</v>
      </c>
      <c r="I28" s="50">
        <v>18</v>
      </c>
      <c r="J28" s="50">
        <v>24</v>
      </c>
      <c r="K28" s="50">
        <v>5</v>
      </c>
      <c r="L28" s="50">
        <v>21</v>
      </c>
      <c r="M28" s="50">
        <v>7</v>
      </c>
      <c r="N28" s="50">
        <v>65</v>
      </c>
      <c r="O28" s="50">
        <v>26</v>
      </c>
      <c r="P28" s="50">
        <v>52</v>
      </c>
      <c r="Q28" s="50">
        <v>22</v>
      </c>
      <c r="R28" s="50">
        <v>29</v>
      </c>
      <c r="S28" s="50">
        <v>18</v>
      </c>
      <c r="T28" s="50">
        <v>41</v>
      </c>
      <c r="U28" s="50">
        <v>25</v>
      </c>
      <c r="V28" s="50">
        <v>45</v>
      </c>
      <c r="W28" s="50">
        <v>13</v>
      </c>
      <c r="X28" s="50">
        <v>40</v>
      </c>
      <c r="Y28" s="50">
        <v>6</v>
      </c>
      <c r="Z28" s="50">
        <v>43</v>
      </c>
      <c r="AA28" s="51">
        <v>13</v>
      </c>
      <c r="AB28" s="92">
        <f t="shared" si="3"/>
        <v>502</v>
      </c>
      <c r="AC28" s="93">
        <f t="shared" si="3"/>
        <v>189</v>
      </c>
      <c r="AE28">
        <v>243</v>
      </c>
      <c r="AF28">
        <f t="shared" si="4"/>
        <v>259</v>
      </c>
    </row>
    <row r="29" spans="1:32" ht="30.75" customHeight="1" thickBot="1">
      <c r="A29" s="94"/>
      <c r="B29" s="100"/>
      <c r="C29" s="99" t="s">
        <v>49</v>
      </c>
      <c r="D29" s="50">
        <v>0</v>
      </c>
      <c r="E29" s="50">
        <v>0</v>
      </c>
      <c r="F29" s="50">
        <v>9</v>
      </c>
      <c r="G29" s="50">
        <v>6</v>
      </c>
      <c r="H29" s="50">
        <v>0</v>
      </c>
      <c r="I29" s="50">
        <v>0</v>
      </c>
      <c r="J29" s="50">
        <v>2</v>
      </c>
      <c r="K29" s="50">
        <v>1</v>
      </c>
      <c r="L29" s="50">
        <v>7</v>
      </c>
      <c r="M29" s="50">
        <v>3</v>
      </c>
      <c r="N29" s="50">
        <v>5</v>
      </c>
      <c r="O29" s="50">
        <v>2</v>
      </c>
      <c r="P29" s="50">
        <v>4</v>
      </c>
      <c r="Q29" s="50">
        <v>3</v>
      </c>
      <c r="R29" s="50">
        <v>2</v>
      </c>
      <c r="S29" s="50">
        <v>1</v>
      </c>
      <c r="T29" s="50">
        <v>1</v>
      </c>
      <c r="U29" s="50">
        <v>1</v>
      </c>
      <c r="V29" s="50">
        <v>4</v>
      </c>
      <c r="W29" s="50">
        <v>0</v>
      </c>
      <c r="X29" s="50">
        <v>2</v>
      </c>
      <c r="Y29" s="50">
        <v>1</v>
      </c>
      <c r="Z29" s="50">
        <v>0</v>
      </c>
      <c r="AA29" s="51">
        <v>0</v>
      </c>
      <c r="AB29" s="92">
        <f t="shared" si="3"/>
        <v>36</v>
      </c>
      <c r="AC29" s="93">
        <f t="shared" si="3"/>
        <v>18</v>
      </c>
      <c r="AE29">
        <v>27</v>
      </c>
      <c r="AF29">
        <f t="shared" si="4"/>
        <v>9</v>
      </c>
    </row>
    <row r="30" spans="1:32" ht="30.75" customHeight="1" thickBot="1">
      <c r="A30" s="94"/>
      <c r="B30" s="100"/>
      <c r="C30" s="99" t="s">
        <v>50</v>
      </c>
      <c r="D30" s="50">
        <v>12</v>
      </c>
      <c r="E30" s="50">
        <v>7</v>
      </c>
      <c r="F30" s="50">
        <v>10</v>
      </c>
      <c r="G30" s="50">
        <v>6</v>
      </c>
      <c r="H30" s="50">
        <v>7</v>
      </c>
      <c r="I30" s="50">
        <v>1</v>
      </c>
      <c r="J30" s="50">
        <v>3</v>
      </c>
      <c r="K30" s="50">
        <v>1</v>
      </c>
      <c r="L30" s="50">
        <v>2</v>
      </c>
      <c r="M30" s="50">
        <v>1</v>
      </c>
      <c r="N30" s="50">
        <v>5</v>
      </c>
      <c r="O30" s="50">
        <v>3</v>
      </c>
      <c r="P30" s="50">
        <v>14</v>
      </c>
      <c r="Q30" s="50">
        <v>9</v>
      </c>
      <c r="R30" s="50">
        <v>5</v>
      </c>
      <c r="S30" s="50">
        <v>5</v>
      </c>
      <c r="T30" s="50">
        <v>4</v>
      </c>
      <c r="U30" s="50">
        <v>2</v>
      </c>
      <c r="V30" s="50">
        <v>5</v>
      </c>
      <c r="W30" s="50">
        <v>3</v>
      </c>
      <c r="X30" s="50">
        <v>7</v>
      </c>
      <c r="Y30" s="50">
        <v>4</v>
      </c>
      <c r="Z30" s="50">
        <v>6</v>
      </c>
      <c r="AA30" s="51">
        <v>6</v>
      </c>
      <c r="AB30" s="92">
        <f t="shared" si="3"/>
        <v>80</v>
      </c>
      <c r="AC30" s="93">
        <f t="shared" si="3"/>
        <v>48</v>
      </c>
      <c r="AE30">
        <v>36</v>
      </c>
      <c r="AF30">
        <f t="shared" si="4"/>
        <v>44</v>
      </c>
    </row>
    <row r="31" spans="1:32" ht="30.75" customHeight="1" thickBot="1">
      <c r="A31" s="94"/>
      <c r="B31" s="101"/>
      <c r="C31" s="99" t="s">
        <v>51</v>
      </c>
      <c r="D31" s="50">
        <v>7</v>
      </c>
      <c r="E31" s="50">
        <v>4</v>
      </c>
      <c r="F31" s="50">
        <v>6</v>
      </c>
      <c r="G31" s="50">
        <v>6</v>
      </c>
      <c r="H31" s="50">
        <v>9</v>
      </c>
      <c r="I31" s="50">
        <v>5</v>
      </c>
      <c r="J31" s="50">
        <v>12</v>
      </c>
      <c r="K31" s="50">
        <v>7</v>
      </c>
      <c r="L31" s="50">
        <v>5</v>
      </c>
      <c r="M31" s="50">
        <v>3</v>
      </c>
      <c r="N31" s="50">
        <v>10</v>
      </c>
      <c r="O31" s="50">
        <v>9</v>
      </c>
      <c r="P31" s="50">
        <v>7</v>
      </c>
      <c r="Q31" s="50">
        <v>4</v>
      </c>
      <c r="R31" s="50">
        <v>23</v>
      </c>
      <c r="S31" s="50">
        <v>20</v>
      </c>
      <c r="T31" s="50">
        <v>24</v>
      </c>
      <c r="U31" s="50">
        <v>20</v>
      </c>
      <c r="V31" s="50">
        <v>6</v>
      </c>
      <c r="W31" s="50">
        <v>2</v>
      </c>
      <c r="X31" s="50">
        <v>12</v>
      </c>
      <c r="Y31" s="50">
        <v>10</v>
      </c>
      <c r="Z31" s="50">
        <v>9</v>
      </c>
      <c r="AA31" s="51">
        <v>9</v>
      </c>
      <c r="AB31" s="92">
        <f t="shared" si="3"/>
        <v>130</v>
      </c>
      <c r="AC31" s="93">
        <f t="shared" si="3"/>
        <v>99</v>
      </c>
      <c r="AE31">
        <v>39</v>
      </c>
      <c r="AF31">
        <f t="shared" si="4"/>
        <v>91</v>
      </c>
    </row>
    <row r="32" spans="1:32" ht="30.75" customHeight="1" thickBot="1">
      <c r="A32" s="94"/>
      <c r="B32" s="102" t="s">
        <v>52</v>
      </c>
      <c r="C32" s="102"/>
      <c r="D32" s="50">
        <v>40</v>
      </c>
      <c r="E32" s="50">
        <v>11</v>
      </c>
      <c r="F32" s="50">
        <v>20</v>
      </c>
      <c r="G32" s="50">
        <v>10</v>
      </c>
      <c r="H32" s="50">
        <v>20</v>
      </c>
      <c r="I32" s="50">
        <v>4</v>
      </c>
      <c r="J32" s="50">
        <v>33</v>
      </c>
      <c r="K32" s="50">
        <v>8</v>
      </c>
      <c r="L32" s="50">
        <v>77</v>
      </c>
      <c r="M32" s="50">
        <v>9</v>
      </c>
      <c r="N32" s="50">
        <v>96</v>
      </c>
      <c r="O32" s="50">
        <v>40</v>
      </c>
      <c r="P32" s="50">
        <v>52</v>
      </c>
      <c r="Q32" s="50">
        <v>22</v>
      </c>
      <c r="R32" s="50">
        <v>29</v>
      </c>
      <c r="S32" s="50">
        <v>20</v>
      </c>
      <c r="T32" s="50">
        <v>32</v>
      </c>
      <c r="U32" s="50">
        <v>16</v>
      </c>
      <c r="V32" s="50">
        <v>47</v>
      </c>
      <c r="W32" s="50">
        <v>16</v>
      </c>
      <c r="X32" s="50">
        <v>42</v>
      </c>
      <c r="Y32" s="50">
        <v>22</v>
      </c>
      <c r="Z32" s="50">
        <v>95</v>
      </c>
      <c r="AA32" s="51">
        <v>68</v>
      </c>
      <c r="AB32" s="92">
        <f t="shared" si="3"/>
        <v>583</v>
      </c>
      <c r="AC32" s="93">
        <f t="shared" si="3"/>
        <v>246</v>
      </c>
      <c r="AE32">
        <v>374</v>
      </c>
      <c r="AF32">
        <f t="shared" si="4"/>
        <v>209</v>
      </c>
    </row>
    <row r="33" spans="1:32" ht="30.75" customHeight="1" thickBot="1">
      <c r="A33" s="94"/>
      <c r="B33" s="98"/>
      <c r="C33" s="99" t="s">
        <v>46</v>
      </c>
      <c r="D33" s="50">
        <v>16</v>
      </c>
      <c r="E33" s="50">
        <v>5</v>
      </c>
      <c r="F33" s="50">
        <v>5</v>
      </c>
      <c r="G33" s="50">
        <v>3</v>
      </c>
      <c r="H33" s="50">
        <v>2</v>
      </c>
      <c r="I33" s="50">
        <v>0</v>
      </c>
      <c r="J33" s="50">
        <v>15</v>
      </c>
      <c r="K33" s="50">
        <v>2</v>
      </c>
      <c r="L33" s="50">
        <v>63</v>
      </c>
      <c r="M33" s="50">
        <v>5</v>
      </c>
      <c r="N33" s="50">
        <v>59</v>
      </c>
      <c r="O33" s="50">
        <v>21</v>
      </c>
      <c r="P33" s="50">
        <v>42</v>
      </c>
      <c r="Q33" s="50">
        <v>19</v>
      </c>
      <c r="R33" s="50">
        <v>13</v>
      </c>
      <c r="S33" s="50">
        <v>9</v>
      </c>
      <c r="T33" s="50">
        <v>15</v>
      </c>
      <c r="U33" s="50">
        <v>5</v>
      </c>
      <c r="V33" s="50">
        <v>31</v>
      </c>
      <c r="W33" s="50">
        <v>11</v>
      </c>
      <c r="X33" s="50">
        <v>16</v>
      </c>
      <c r="Y33" s="50">
        <v>10</v>
      </c>
      <c r="Z33" s="50">
        <v>50</v>
      </c>
      <c r="AA33" s="51">
        <v>39</v>
      </c>
      <c r="AB33" s="92">
        <f t="shared" si="3"/>
        <v>327</v>
      </c>
      <c r="AC33" s="93">
        <f t="shared" si="3"/>
        <v>129</v>
      </c>
      <c r="AE33">
        <v>216</v>
      </c>
      <c r="AF33">
        <f t="shared" si="4"/>
        <v>111</v>
      </c>
    </row>
    <row r="34" spans="1:32" ht="30.75" customHeight="1" thickBot="1">
      <c r="A34" s="94"/>
      <c r="B34" s="100"/>
      <c r="C34" s="99" t="s">
        <v>53</v>
      </c>
      <c r="D34" s="50">
        <v>0</v>
      </c>
      <c r="E34" s="50">
        <v>0</v>
      </c>
      <c r="F34" s="50">
        <v>1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1</v>
      </c>
      <c r="AA34" s="51">
        <v>0</v>
      </c>
      <c r="AB34" s="92">
        <f t="shared" si="3"/>
        <v>2</v>
      </c>
      <c r="AC34" s="93">
        <f t="shared" si="3"/>
        <v>0</v>
      </c>
      <c r="AE34">
        <v>1</v>
      </c>
      <c r="AF34">
        <f t="shared" si="4"/>
        <v>1</v>
      </c>
    </row>
    <row r="35" spans="1:32" ht="30.75" customHeight="1" thickBot="1">
      <c r="A35" s="94"/>
      <c r="B35" s="100"/>
      <c r="C35" s="99" t="s">
        <v>54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1">
        <v>0</v>
      </c>
      <c r="AB35" s="92">
        <f t="shared" si="3"/>
        <v>0</v>
      </c>
      <c r="AC35" s="93">
        <f t="shared" si="3"/>
        <v>0</v>
      </c>
      <c r="AE35">
        <v>0</v>
      </c>
      <c r="AF35">
        <f t="shared" si="4"/>
        <v>0</v>
      </c>
    </row>
    <row r="36" spans="1:32" ht="30.75" customHeight="1" thickBot="1">
      <c r="A36" s="94"/>
      <c r="B36" s="100"/>
      <c r="C36" s="99" t="s">
        <v>55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1</v>
      </c>
      <c r="U36" s="50">
        <v>1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1">
        <v>0</v>
      </c>
      <c r="AB36" s="92">
        <f t="shared" si="3"/>
        <v>1</v>
      </c>
      <c r="AC36" s="93">
        <f t="shared" si="3"/>
        <v>1</v>
      </c>
      <c r="AE36">
        <v>1</v>
      </c>
      <c r="AF36">
        <f t="shared" si="4"/>
        <v>0</v>
      </c>
    </row>
    <row r="37" spans="1:32" ht="30.75" customHeight="1" thickBot="1">
      <c r="A37" s="103"/>
      <c r="B37" s="104"/>
      <c r="C37" s="105" t="s">
        <v>56</v>
      </c>
      <c r="D37" s="106">
        <v>6</v>
      </c>
      <c r="E37" s="106">
        <v>1</v>
      </c>
      <c r="F37" s="106">
        <v>8</v>
      </c>
      <c r="G37" s="106">
        <v>3</v>
      </c>
      <c r="H37" s="106">
        <v>5</v>
      </c>
      <c r="I37" s="106">
        <v>0</v>
      </c>
      <c r="J37" s="106">
        <v>8</v>
      </c>
      <c r="K37" s="106">
        <v>2</v>
      </c>
      <c r="L37" s="106">
        <v>6</v>
      </c>
      <c r="M37" s="106">
        <v>1</v>
      </c>
      <c r="N37" s="106">
        <v>9</v>
      </c>
      <c r="O37" s="106">
        <v>3</v>
      </c>
      <c r="P37" s="106">
        <v>2</v>
      </c>
      <c r="Q37" s="106">
        <v>0</v>
      </c>
      <c r="R37" s="106">
        <v>4</v>
      </c>
      <c r="S37" s="106">
        <v>2</v>
      </c>
      <c r="T37" s="106">
        <v>5</v>
      </c>
      <c r="U37" s="106">
        <v>4</v>
      </c>
      <c r="V37" s="106">
        <v>3</v>
      </c>
      <c r="W37" s="106">
        <v>1</v>
      </c>
      <c r="X37" s="106">
        <v>4</v>
      </c>
      <c r="Y37" s="106">
        <v>0</v>
      </c>
      <c r="Z37" s="106">
        <v>8</v>
      </c>
      <c r="AA37" s="107">
        <v>7</v>
      </c>
      <c r="AB37" s="92">
        <f t="shared" si="3"/>
        <v>68</v>
      </c>
      <c r="AC37" s="93">
        <f t="shared" si="3"/>
        <v>24</v>
      </c>
      <c r="AE37">
        <v>42</v>
      </c>
      <c r="AF37">
        <f t="shared" si="4"/>
        <v>26</v>
      </c>
    </row>
    <row r="38" spans="1:29" ht="37.5" customHeight="1" thickBot="1">
      <c r="A38" s="108" t="s">
        <v>57</v>
      </c>
      <c r="B38" s="109" t="s">
        <v>58</v>
      </c>
      <c r="C38" s="110"/>
      <c r="D38" s="111">
        <f>'[1]Wyrejestrowani'!F4</f>
        <v>179</v>
      </c>
      <c r="E38" s="111">
        <f>'[1]Wyrejestrowani'!G4</f>
        <v>81</v>
      </c>
      <c r="F38" s="111">
        <f>'[1]Wyrejestrowani'!H4</f>
        <v>120</v>
      </c>
      <c r="G38" s="111">
        <f>'[1]Wyrejestrowani'!I4</f>
        <v>54</v>
      </c>
      <c r="H38" s="111">
        <f>'[1]Wyrejestrowani'!J4</f>
        <v>149</v>
      </c>
      <c r="I38" s="111">
        <f>'[1]Wyrejestrowani'!K4</f>
        <v>76</v>
      </c>
      <c r="J38" s="111">
        <f>'[1]Wyrejestrowani'!L4</f>
        <v>194</v>
      </c>
      <c r="K38" s="111">
        <f>'[1]Wyrejestrowani'!M4</f>
        <v>84</v>
      </c>
      <c r="L38" s="111">
        <f>'[1]Wyrejestrowani'!N4</f>
        <v>123</v>
      </c>
      <c r="M38" s="111">
        <f>'[1]Wyrejestrowani'!O4</f>
        <v>68</v>
      </c>
      <c r="N38" s="111">
        <f>'[1]Wyrejestrowani'!P4</f>
        <v>130</v>
      </c>
      <c r="O38" s="111">
        <f>'[1]Wyrejestrowani'!Q4</f>
        <v>60</v>
      </c>
      <c r="P38" s="111">
        <f>'[1]Wyrejestrowani'!R4</f>
        <v>151</v>
      </c>
      <c r="Q38" s="111">
        <f>'[1]Wyrejestrowani'!S4</f>
        <v>89</v>
      </c>
      <c r="R38" s="111">
        <f>'[1]Wyrejestrowani'!T4</f>
        <v>198</v>
      </c>
      <c r="S38" s="111">
        <f>'[1]Wyrejestrowani'!U4</f>
        <v>106</v>
      </c>
      <c r="T38" s="111">
        <f>'[1]Wyrejestrowani'!V4</f>
        <v>269</v>
      </c>
      <c r="U38" s="111">
        <f>'[1]Wyrejestrowani'!W4</f>
        <v>173</v>
      </c>
      <c r="V38" s="111">
        <f>'[1]Wyrejestrowani'!X4</f>
        <v>217</v>
      </c>
      <c r="W38" s="111">
        <f>'[1]Wyrejestrowani'!Y4</f>
        <v>111</v>
      </c>
      <c r="X38" s="111">
        <f>'[1]Wyrejestrowani'!Z4</f>
        <v>154</v>
      </c>
      <c r="Y38" s="111">
        <f>'[1]Wyrejestrowani'!AA4</f>
        <v>74</v>
      </c>
      <c r="Z38" s="111">
        <f>'[1]Wyrejestrowani'!AB4</f>
        <v>130</v>
      </c>
      <c r="AA38" s="112">
        <f>'[1]Wyrejestrowani'!AC4</f>
        <v>77</v>
      </c>
      <c r="AB38" s="113">
        <f>Z38+X38+V38+T38+R38+P38+N38+L38+J38+H38+F38+D38</f>
        <v>2014</v>
      </c>
      <c r="AC38" s="114">
        <f>AA38+Y38+W38+U38+S38+Q38+O38+M38+K38+I38+G38+E38</f>
        <v>1053</v>
      </c>
    </row>
    <row r="39" spans="1:29" ht="35.25" customHeight="1">
      <c r="A39" s="115" t="s">
        <v>59</v>
      </c>
      <c r="B39" s="116" t="s">
        <v>60</v>
      </c>
      <c r="C39" s="117"/>
      <c r="D39" s="118">
        <f aca="true" t="shared" si="5" ref="D39:I39">D41+D42+D44</f>
        <v>31</v>
      </c>
      <c r="E39" s="119">
        <f t="shared" si="5"/>
        <v>12</v>
      </c>
      <c r="F39" s="119">
        <f t="shared" si="5"/>
        <v>73</v>
      </c>
      <c r="G39" s="119">
        <f t="shared" si="5"/>
        <v>35</v>
      </c>
      <c r="H39" s="119">
        <f t="shared" si="5"/>
        <v>68</v>
      </c>
      <c r="I39" s="119">
        <f t="shared" si="5"/>
        <v>44</v>
      </c>
      <c r="J39" s="119">
        <f>J41+J42+J44+J56</f>
        <v>51</v>
      </c>
      <c r="K39" s="119">
        <f>K41+K42+K44+K56</f>
        <v>20</v>
      </c>
      <c r="L39" s="119">
        <f>L41+L42+L44+L56</f>
        <v>18</v>
      </c>
      <c r="M39" s="119">
        <f>M41+M42+M44+M56</f>
        <v>6</v>
      </c>
      <c r="N39" s="119">
        <v>30</v>
      </c>
      <c r="O39" s="119">
        <v>18</v>
      </c>
      <c r="P39" s="119">
        <f aca="true" t="shared" si="6" ref="P39:AA39">P41+P42+P44</f>
        <v>75</v>
      </c>
      <c r="Q39" s="119">
        <f t="shared" si="6"/>
        <v>56</v>
      </c>
      <c r="R39" s="119">
        <f>R41+R42+R44+R56</f>
        <v>63</v>
      </c>
      <c r="S39" s="119">
        <f>S41+S42+S44+S56</f>
        <v>32</v>
      </c>
      <c r="T39" s="119">
        <f t="shared" si="6"/>
        <v>122</v>
      </c>
      <c r="U39" s="119">
        <f t="shared" si="6"/>
        <v>86</v>
      </c>
      <c r="V39" s="119">
        <f t="shared" si="6"/>
        <v>90</v>
      </c>
      <c r="W39" s="119">
        <f t="shared" si="6"/>
        <v>48</v>
      </c>
      <c r="X39" s="119">
        <f t="shared" si="6"/>
        <v>35</v>
      </c>
      <c r="Y39" s="119">
        <f t="shared" si="6"/>
        <v>8</v>
      </c>
      <c r="Z39" s="119">
        <f t="shared" si="6"/>
        <v>27</v>
      </c>
      <c r="AA39" s="119">
        <f t="shared" si="6"/>
        <v>8</v>
      </c>
      <c r="AB39" s="45">
        <f>Z39+X39+V39+T39+R39+P39+N39+L39+J39+H39+F39+D39</f>
        <v>683</v>
      </c>
      <c r="AC39" s="46">
        <f>AA39+Y39+W39+U39+S39+Q39+O39+M39+K39+I39+G39+E39</f>
        <v>373</v>
      </c>
    </row>
    <row r="40" spans="1:29" ht="14.25">
      <c r="A40" s="39"/>
      <c r="B40" s="120" t="s">
        <v>61</v>
      </c>
      <c r="C40" s="121"/>
      <c r="D40" s="122">
        <f aca="true" t="shared" si="7" ref="D40:AC40">D39/D7</f>
        <v>0.12653061224489795</v>
      </c>
      <c r="E40" s="123">
        <f t="shared" si="7"/>
        <v>0.1276595744680851</v>
      </c>
      <c r="F40" s="123">
        <f t="shared" si="7"/>
        <v>0.3443396226415094</v>
      </c>
      <c r="G40" s="123">
        <f t="shared" si="7"/>
        <v>0.2966101694915254</v>
      </c>
      <c r="H40" s="123">
        <f t="shared" si="7"/>
        <v>0.36363636363636365</v>
      </c>
      <c r="I40" s="123">
        <f t="shared" si="7"/>
        <v>0.5365853658536586</v>
      </c>
      <c r="J40" s="123">
        <f t="shared" si="7"/>
        <v>0.3493150684931507</v>
      </c>
      <c r="K40" s="123">
        <f t="shared" si="7"/>
        <v>0.6060606060606061</v>
      </c>
      <c r="L40" s="123">
        <f t="shared" si="7"/>
        <v>0.08866995073891626</v>
      </c>
      <c r="M40" s="123">
        <f t="shared" si="7"/>
        <v>0.12</v>
      </c>
      <c r="N40" s="123">
        <f t="shared" si="7"/>
        <v>0.08356545961002786</v>
      </c>
      <c r="O40" s="123">
        <f t="shared" si="7"/>
        <v>0.1016949152542373</v>
      </c>
      <c r="P40" s="123">
        <f t="shared" si="7"/>
        <v>0.3024193548387097</v>
      </c>
      <c r="Q40" s="123">
        <f t="shared" si="7"/>
        <v>0.4117647058823529</v>
      </c>
      <c r="R40" s="123">
        <f t="shared" si="7"/>
        <v>0.36627906976744184</v>
      </c>
      <c r="S40" s="123">
        <f t="shared" si="7"/>
        <v>0.29357798165137616</v>
      </c>
      <c r="T40" s="123">
        <f t="shared" si="7"/>
        <v>0.47104247104247104</v>
      </c>
      <c r="U40" s="123">
        <f t="shared" si="7"/>
        <v>0.5695364238410596</v>
      </c>
      <c r="V40" s="123">
        <f t="shared" si="7"/>
        <v>0.37656903765690375</v>
      </c>
      <c r="W40" s="123">
        <f t="shared" si="7"/>
        <v>0.6575342465753424</v>
      </c>
      <c r="X40" s="123">
        <f t="shared" si="7"/>
        <v>0.20348837209302326</v>
      </c>
      <c r="Y40" s="123">
        <f t="shared" si="7"/>
        <v>0.125</v>
      </c>
      <c r="Z40" s="123">
        <f t="shared" si="7"/>
        <v>0.11020408163265306</v>
      </c>
      <c r="AA40" s="123">
        <f t="shared" si="7"/>
        <v>0.06349206349206349</v>
      </c>
      <c r="AB40" s="123">
        <f t="shared" si="7"/>
        <v>0.25418682545589877</v>
      </c>
      <c r="AC40" s="123">
        <f t="shared" si="7"/>
        <v>0.3075020610057708</v>
      </c>
    </row>
    <row r="41" spans="1:31" ht="35.25" customHeight="1">
      <c r="A41" s="39"/>
      <c r="B41" s="47" t="s">
        <v>24</v>
      </c>
      <c r="C41" s="48"/>
      <c r="D41" s="49">
        <v>5</v>
      </c>
      <c r="E41" s="50">
        <v>0</v>
      </c>
      <c r="F41" s="50">
        <v>3</v>
      </c>
      <c r="G41" s="50">
        <v>0</v>
      </c>
      <c r="H41" s="50">
        <v>0</v>
      </c>
      <c r="I41" s="50">
        <v>0</v>
      </c>
      <c r="J41" s="50">
        <v>1</v>
      </c>
      <c r="K41" s="50">
        <v>0</v>
      </c>
      <c r="L41" s="50">
        <v>0</v>
      </c>
      <c r="M41" s="50">
        <v>0</v>
      </c>
      <c r="N41" s="50">
        <v>5</v>
      </c>
      <c r="O41" s="50">
        <v>2</v>
      </c>
      <c r="P41" s="50">
        <v>6</v>
      </c>
      <c r="Q41" s="50">
        <v>4</v>
      </c>
      <c r="R41" s="50">
        <v>4</v>
      </c>
      <c r="S41" s="50">
        <v>2</v>
      </c>
      <c r="T41" s="50">
        <v>3</v>
      </c>
      <c r="U41" s="50">
        <v>1</v>
      </c>
      <c r="V41" s="50">
        <v>14</v>
      </c>
      <c r="W41" s="50">
        <v>2</v>
      </c>
      <c r="X41" s="50">
        <v>24</v>
      </c>
      <c r="Y41" s="50">
        <v>2</v>
      </c>
      <c r="Z41" s="50">
        <v>9</v>
      </c>
      <c r="AA41" s="124">
        <v>1</v>
      </c>
      <c r="AB41" s="52">
        <f aca="true" t="shared" si="8" ref="AB41:AC56">Z41+X41+V41+T41+R41+P41+N41+L41+J41+H41+F41+D41</f>
        <v>74</v>
      </c>
      <c r="AC41" s="53">
        <f t="shared" si="8"/>
        <v>14</v>
      </c>
      <c r="AD41" s="54">
        <f>AB41+AB42+AB56</f>
        <v>206</v>
      </c>
      <c r="AE41" s="54">
        <f>AC41+AC42+AC56</f>
        <v>60</v>
      </c>
    </row>
    <row r="42" spans="1:29" ht="35.25" customHeight="1">
      <c r="A42" s="39"/>
      <c r="B42" s="47" t="s">
        <v>25</v>
      </c>
      <c r="C42" s="55"/>
      <c r="D42" s="49">
        <v>21</v>
      </c>
      <c r="E42" s="50">
        <v>9</v>
      </c>
      <c r="F42" s="50">
        <v>7</v>
      </c>
      <c r="G42" s="50">
        <v>0</v>
      </c>
      <c r="H42" s="50">
        <v>10</v>
      </c>
      <c r="I42" s="50">
        <v>5</v>
      </c>
      <c r="J42" s="50">
        <v>24</v>
      </c>
      <c r="K42" s="50">
        <v>9</v>
      </c>
      <c r="L42" s="50">
        <v>8</v>
      </c>
      <c r="M42" s="50">
        <v>3</v>
      </c>
      <c r="N42" s="50">
        <v>3</v>
      </c>
      <c r="O42" s="50">
        <v>0</v>
      </c>
      <c r="P42" s="50">
        <v>13</v>
      </c>
      <c r="Q42" s="50">
        <v>5</v>
      </c>
      <c r="R42" s="50">
        <v>8</v>
      </c>
      <c r="S42" s="50">
        <v>1</v>
      </c>
      <c r="T42" s="50">
        <v>13</v>
      </c>
      <c r="U42" s="50">
        <v>7</v>
      </c>
      <c r="V42" s="50">
        <v>8</v>
      </c>
      <c r="W42" s="50">
        <v>2</v>
      </c>
      <c r="X42" s="50">
        <v>6</v>
      </c>
      <c r="Y42" s="50">
        <v>3</v>
      </c>
      <c r="Z42" s="50">
        <v>9</v>
      </c>
      <c r="AA42" s="51">
        <v>2</v>
      </c>
      <c r="AB42" s="52">
        <f t="shared" si="8"/>
        <v>130</v>
      </c>
      <c r="AC42" s="53">
        <f t="shared" si="8"/>
        <v>46</v>
      </c>
    </row>
    <row r="43" spans="1:29" ht="14.25">
      <c r="A43" s="39"/>
      <c r="B43" s="125" t="s">
        <v>62</v>
      </c>
      <c r="C43" s="126"/>
      <c r="D43" s="122">
        <f aca="true" t="shared" si="9" ref="D43:AC43">(D42+D41)/(D8+D9)</f>
        <v>0.18055555555555555</v>
      </c>
      <c r="E43" s="123">
        <f t="shared" si="9"/>
        <v>0.21951219512195122</v>
      </c>
      <c r="F43" s="123">
        <f t="shared" si="9"/>
        <v>0.12658227848101267</v>
      </c>
      <c r="G43" s="123">
        <f t="shared" si="9"/>
        <v>0</v>
      </c>
      <c r="H43" s="123">
        <f t="shared" si="9"/>
        <v>0.08771929824561403</v>
      </c>
      <c r="I43" s="123">
        <f t="shared" si="9"/>
        <v>0.10416666666666667</v>
      </c>
      <c r="J43" s="123">
        <f t="shared" si="9"/>
        <v>0.30864197530864196</v>
      </c>
      <c r="K43" s="123">
        <f t="shared" si="9"/>
        <v>0.5</v>
      </c>
      <c r="L43" s="123">
        <f t="shared" si="9"/>
        <v>0.09876543209876543</v>
      </c>
      <c r="M43" s="123">
        <f t="shared" si="9"/>
        <v>0.12</v>
      </c>
      <c r="N43" s="123">
        <f t="shared" si="9"/>
        <v>0.044444444444444446</v>
      </c>
      <c r="O43" s="123">
        <f t="shared" si="9"/>
        <v>0.03225806451612903</v>
      </c>
      <c r="P43" s="123">
        <f t="shared" si="9"/>
        <v>0.2602739726027397</v>
      </c>
      <c r="Q43" s="123">
        <f t="shared" si="9"/>
        <v>0.375</v>
      </c>
      <c r="R43" s="123">
        <f t="shared" si="9"/>
        <v>0.18461538461538463</v>
      </c>
      <c r="S43" s="123">
        <f t="shared" si="9"/>
        <v>0.09090909090909091</v>
      </c>
      <c r="T43" s="123">
        <f t="shared" si="9"/>
        <v>0.1568627450980392</v>
      </c>
      <c r="U43" s="123">
        <f t="shared" si="9"/>
        <v>0.16</v>
      </c>
      <c r="V43" s="123">
        <f t="shared" si="9"/>
        <v>0.1111111111111111</v>
      </c>
      <c r="W43" s="123">
        <f t="shared" si="9"/>
        <v>0.06060606060606061</v>
      </c>
      <c r="X43" s="123">
        <f t="shared" si="9"/>
        <v>0.2158273381294964</v>
      </c>
      <c r="Y43" s="123">
        <f t="shared" si="9"/>
        <v>0.11363636363636363</v>
      </c>
      <c r="Z43" s="123">
        <f t="shared" si="9"/>
        <v>0.13333333333333333</v>
      </c>
      <c r="AA43" s="123">
        <f t="shared" si="9"/>
        <v>0.06818181818181818</v>
      </c>
      <c r="AB43" s="123">
        <f t="shared" si="9"/>
        <v>0.1466570812365205</v>
      </c>
      <c r="AC43" s="123">
        <f t="shared" si="9"/>
        <v>0.12422360248447205</v>
      </c>
    </row>
    <row r="44" spans="1:29" ht="38.25" customHeight="1">
      <c r="A44" s="39"/>
      <c r="B44" s="127" t="s">
        <v>63</v>
      </c>
      <c r="C44" s="128"/>
      <c r="D44" s="129">
        <f>SUM(D45:D55)</f>
        <v>5</v>
      </c>
      <c r="E44" s="129">
        <f aca="true" t="shared" si="10" ref="E44:AA44">SUM(E45:E55)</f>
        <v>3</v>
      </c>
      <c r="F44" s="129">
        <f t="shared" si="10"/>
        <v>63</v>
      </c>
      <c r="G44" s="129">
        <f t="shared" si="10"/>
        <v>35</v>
      </c>
      <c r="H44" s="129">
        <f t="shared" si="10"/>
        <v>58</v>
      </c>
      <c r="I44" s="129">
        <f t="shared" si="10"/>
        <v>39</v>
      </c>
      <c r="J44" s="129">
        <f t="shared" si="10"/>
        <v>25</v>
      </c>
      <c r="K44" s="129">
        <f t="shared" si="10"/>
        <v>11</v>
      </c>
      <c r="L44" s="129">
        <f t="shared" si="10"/>
        <v>10</v>
      </c>
      <c r="M44" s="129">
        <f t="shared" si="10"/>
        <v>3</v>
      </c>
      <c r="N44" s="129">
        <v>22</v>
      </c>
      <c r="O44" s="129">
        <v>16</v>
      </c>
      <c r="P44" s="129">
        <f t="shared" si="10"/>
        <v>56</v>
      </c>
      <c r="Q44" s="129">
        <f t="shared" si="10"/>
        <v>47</v>
      </c>
      <c r="R44" s="129">
        <f t="shared" si="10"/>
        <v>51</v>
      </c>
      <c r="S44" s="129">
        <f t="shared" si="10"/>
        <v>29</v>
      </c>
      <c r="T44" s="129">
        <f t="shared" si="10"/>
        <v>106</v>
      </c>
      <c r="U44" s="129">
        <f t="shared" si="10"/>
        <v>78</v>
      </c>
      <c r="V44" s="129">
        <f t="shared" si="10"/>
        <v>68</v>
      </c>
      <c r="W44" s="129">
        <f t="shared" si="10"/>
        <v>44</v>
      </c>
      <c r="X44" s="129">
        <f t="shared" si="10"/>
        <v>5</v>
      </c>
      <c r="Y44" s="129">
        <f t="shared" si="10"/>
        <v>3</v>
      </c>
      <c r="Z44" s="129">
        <f t="shared" si="10"/>
        <v>9</v>
      </c>
      <c r="AA44" s="129">
        <f t="shared" si="10"/>
        <v>5</v>
      </c>
      <c r="AB44" s="59">
        <f t="shared" si="8"/>
        <v>478</v>
      </c>
      <c r="AC44" s="60">
        <f t="shared" si="8"/>
        <v>313</v>
      </c>
    </row>
    <row r="45" spans="1:29" ht="18.75" customHeight="1">
      <c r="A45" s="39"/>
      <c r="B45" s="61" t="s">
        <v>27</v>
      </c>
      <c r="C45" s="62" t="s">
        <v>64</v>
      </c>
      <c r="D45" s="130">
        <v>0</v>
      </c>
      <c r="E45" s="131">
        <v>0</v>
      </c>
      <c r="F45" s="131">
        <v>2</v>
      </c>
      <c r="G45" s="131">
        <v>0</v>
      </c>
      <c r="H45" s="131">
        <v>6</v>
      </c>
      <c r="I45" s="131">
        <v>3</v>
      </c>
      <c r="J45" s="131">
        <v>2</v>
      </c>
      <c r="K45" s="131">
        <v>1</v>
      </c>
      <c r="L45" s="132">
        <v>1</v>
      </c>
      <c r="M45" s="132">
        <v>0</v>
      </c>
      <c r="N45" s="132">
        <v>3</v>
      </c>
      <c r="O45" s="132">
        <v>3</v>
      </c>
      <c r="P45" s="132">
        <v>18</v>
      </c>
      <c r="Q45" s="132">
        <v>16</v>
      </c>
      <c r="R45" s="132">
        <v>12</v>
      </c>
      <c r="S45" s="132">
        <v>5</v>
      </c>
      <c r="T45" s="132">
        <v>53</v>
      </c>
      <c r="U45" s="132">
        <v>39</v>
      </c>
      <c r="V45" s="132">
        <v>3</v>
      </c>
      <c r="W45" s="132">
        <v>0</v>
      </c>
      <c r="X45" s="132">
        <v>0</v>
      </c>
      <c r="Y45" s="132">
        <v>0</v>
      </c>
      <c r="Z45" s="132">
        <v>0</v>
      </c>
      <c r="AA45" s="133">
        <v>0</v>
      </c>
      <c r="AB45" s="134">
        <f t="shared" si="8"/>
        <v>100</v>
      </c>
      <c r="AC45" s="135">
        <f t="shared" si="8"/>
        <v>67</v>
      </c>
    </row>
    <row r="46" spans="1:29" ht="18.75" customHeight="1">
      <c r="A46" s="39"/>
      <c r="B46" s="66"/>
      <c r="C46" s="62" t="s">
        <v>65</v>
      </c>
      <c r="D46" s="130">
        <v>1</v>
      </c>
      <c r="E46" s="131">
        <v>1</v>
      </c>
      <c r="F46" s="131">
        <v>0</v>
      </c>
      <c r="G46" s="131">
        <v>0</v>
      </c>
      <c r="H46" s="131">
        <v>1</v>
      </c>
      <c r="I46" s="131">
        <v>1</v>
      </c>
      <c r="J46" s="131">
        <v>1</v>
      </c>
      <c r="K46" s="131">
        <v>0</v>
      </c>
      <c r="L46" s="132">
        <v>0</v>
      </c>
      <c r="M46" s="132">
        <v>0</v>
      </c>
      <c r="N46" s="132">
        <v>1</v>
      </c>
      <c r="O46" s="132">
        <v>1</v>
      </c>
      <c r="P46" s="132">
        <v>18</v>
      </c>
      <c r="Q46" s="132">
        <v>18</v>
      </c>
      <c r="R46" s="132">
        <v>1</v>
      </c>
      <c r="S46" s="132">
        <v>1</v>
      </c>
      <c r="T46" s="132">
        <v>19</v>
      </c>
      <c r="U46" s="132">
        <v>11</v>
      </c>
      <c r="V46" s="132">
        <v>3</v>
      </c>
      <c r="W46" s="132">
        <v>1</v>
      </c>
      <c r="X46" s="132">
        <v>0</v>
      </c>
      <c r="Y46" s="132">
        <v>0</v>
      </c>
      <c r="Z46" s="132">
        <v>0</v>
      </c>
      <c r="AA46" s="133">
        <v>0</v>
      </c>
      <c r="AB46" s="134">
        <f t="shared" si="8"/>
        <v>45</v>
      </c>
      <c r="AC46" s="135">
        <f t="shared" si="8"/>
        <v>34</v>
      </c>
    </row>
    <row r="47" spans="1:29" ht="18.75" customHeight="1">
      <c r="A47" s="39"/>
      <c r="B47" s="66"/>
      <c r="C47" s="62" t="s">
        <v>30</v>
      </c>
      <c r="D47" s="130">
        <v>1</v>
      </c>
      <c r="E47" s="131">
        <v>0</v>
      </c>
      <c r="F47" s="131">
        <v>0</v>
      </c>
      <c r="G47" s="131">
        <v>0</v>
      </c>
      <c r="H47" s="131">
        <v>1</v>
      </c>
      <c r="I47" s="131">
        <v>0</v>
      </c>
      <c r="J47" s="131">
        <v>3</v>
      </c>
      <c r="K47" s="131">
        <v>0</v>
      </c>
      <c r="L47" s="132">
        <v>2</v>
      </c>
      <c r="M47" s="132">
        <v>0</v>
      </c>
      <c r="N47" s="132">
        <v>0</v>
      </c>
      <c r="O47" s="132">
        <v>0</v>
      </c>
      <c r="P47" s="132">
        <v>5</v>
      </c>
      <c r="Q47" s="132">
        <v>2</v>
      </c>
      <c r="R47" s="132">
        <v>4</v>
      </c>
      <c r="S47" s="132">
        <v>1</v>
      </c>
      <c r="T47" s="132">
        <v>8</v>
      </c>
      <c r="U47" s="132">
        <v>8</v>
      </c>
      <c r="V47" s="132">
        <v>7</v>
      </c>
      <c r="W47" s="132">
        <v>4</v>
      </c>
      <c r="X47" s="132">
        <v>3</v>
      </c>
      <c r="Y47" s="132">
        <v>2</v>
      </c>
      <c r="Z47" s="132">
        <v>7</v>
      </c>
      <c r="AA47" s="133">
        <v>4</v>
      </c>
      <c r="AB47" s="134">
        <f t="shared" si="8"/>
        <v>41</v>
      </c>
      <c r="AC47" s="135">
        <f t="shared" si="8"/>
        <v>21</v>
      </c>
    </row>
    <row r="48" spans="1:29" ht="18.75" customHeight="1">
      <c r="A48" s="39"/>
      <c r="B48" s="66"/>
      <c r="C48" s="67" t="s">
        <v>66</v>
      </c>
      <c r="D48" s="130">
        <v>0</v>
      </c>
      <c r="E48" s="131">
        <v>0</v>
      </c>
      <c r="F48" s="131">
        <v>51</v>
      </c>
      <c r="G48" s="131">
        <v>30</v>
      </c>
      <c r="H48" s="131">
        <v>45</v>
      </c>
      <c r="I48" s="131">
        <v>32</v>
      </c>
      <c r="J48" s="131">
        <v>16</v>
      </c>
      <c r="K48" s="131">
        <v>9</v>
      </c>
      <c r="L48" s="132">
        <v>2</v>
      </c>
      <c r="M48" s="132">
        <v>2</v>
      </c>
      <c r="N48" s="132">
        <v>10</v>
      </c>
      <c r="O48" s="132">
        <v>8</v>
      </c>
      <c r="P48" s="132">
        <v>12</v>
      </c>
      <c r="Q48" s="132">
        <v>10</v>
      </c>
      <c r="R48" s="132">
        <v>29</v>
      </c>
      <c r="S48" s="132">
        <v>19</v>
      </c>
      <c r="T48" s="132">
        <v>8</v>
      </c>
      <c r="U48" s="132">
        <v>5</v>
      </c>
      <c r="V48" s="132">
        <v>52</v>
      </c>
      <c r="W48" s="132">
        <v>37</v>
      </c>
      <c r="X48" s="132">
        <v>2</v>
      </c>
      <c r="Y48" s="132">
        <v>1</v>
      </c>
      <c r="Z48" s="132">
        <v>1</v>
      </c>
      <c r="AA48" s="133">
        <v>1</v>
      </c>
      <c r="AB48" s="134">
        <f t="shared" si="8"/>
        <v>228</v>
      </c>
      <c r="AC48" s="135">
        <f t="shared" si="8"/>
        <v>154</v>
      </c>
    </row>
    <row r="49" spans="1:29" ht="18.75" customHeight="1">
      <c r="A49" s="39"/>
      <c r="B49" s="66"/>
      <c r="C49" s="67" t="s">
        <v>32</v>
      </c>
      <c r="D49" s="130">
        <v>0</v>
      </c>
      <c r="E49" s="131">
        <v>0</v>
      </c>
      <c r="F49" s="131">
        <v>0</v>
      </c>
      <c r="G49" s="131">
        <v>0</v>
      </c>
      <c r="H49" s="131">
        <v>0</v>
      </c>
      <c r="I49" s="131">
        <v>0</v>
      </c>
      <c r="J49" s="131">
        <v>0</v>
      </c>
      <c r="K49" s="131">
        <v>0</v>
      </c>
      <c r="L49" s="132">
        <v>0</v>
      </c>
      <c r="M49" s="132">
        <v>0</v>
      </c>
      <c r="N49" s="132">
        <v>0</v>
      </c>
      <c r="O49" s="132">
        <v>0</v>
      </c>
      <c r="P49" s="132">
        <v>0</v>
      </c>
      <c r="Q49" s="132">
        <v>0</v>
      </c>
      <c r="R49" s="132">
        <v>0</v>
      </c>
      <c r="S49" s="132">
        <v>0</v>
      </c>
      <c r="T49" s="132">
        <v>15</v>
      </c>
      <c r="U49" s="132">
        <v>15</v>
      </c>
      <c r="V49" s="132">
        <v>0</v>
      </c>
      <c r="W49" s="132">
        <v>0</v>
      </c>
      <c r="X49" s="132">
        <v>0</v>
      </c>
      <c r="Y49" s="132">
        <v>0</v>
      </c>
      <c r="Z49" s="132">
        <v>0</v>
      </c>
      <c r="AA49" s="133">
        <v>0</v>
      </c>
      <c r="AB49" s="134">
        <f t="shared" si="8"/>
        <v>15</v>
      </c>
      <c r="AC49" s="135">
        <f t="shared" si="8"/>
        <v>15</v>
      </c>
    </row>
    <row r="50" spans="1:29" ht="18.75" customHeight="1">
      <c r="A50" s="39"/>
      <c r="B50" s="66"/>
      <c r="C50" s="136" t="s">
        <v>33</v>
      </c>
      <c r="D50" s="130">
        <v>0</v>
      </c>
      <c r="E50" s="131">
        <v>0</v>
      </c>
      <c r="F50" s="131">
        <v>0</v>
      </c>
      <c r="G50" s="131">
        <v>0</v>
      </c>
      <c r="H50" s="137">
        <v>0</v>
      </c>
      <c r="I50" s="131">
        <v>0</v>
      </c>
      <c r="J50" s="131">
        <v>0</v>
      </c>
      <c r="K50" s="131">
        <v>0</v>
      </c>
      <c r="L50" s="138">
        <v>0</v>
      </c>
      <c r="M50" s="139">
        <v>0</v>
      </c>
      <c r="N50" s="138">
        <v>0</v>
      </c>
      <c r="O50" s="139">
        <v>0</v>
      </c>
      <c r="P50" s="138">
        <v>0</v>
      </c>
      <c r="Q50" s="139">
        <v>0</v>
      </c>
      <c r="R50" s="138">
        <v>0</v>
      </c>
      <c r="S50" s="139">
        <v>0</v>
      </c>
      <c r="T50" s="138">
        <v>0</v>
      </c>
      <c r="U50" s="139">
        <v>0</v>
      </c>
      <c r="V50" s="138">
        <v>0</v>
      </c>
      <c r="W50" s="139">
        <v>0</v>
      </c>
      <c r="X50" s="138">
        <v>0</v>
      </c>
      <c r="Y50" s="139">
        <v>0</v>
      </c>
      <c r="Z50" s="139">
        <v>0</v>
      </c>
      <c r="AA50" s="140">
        <v>0</v>
      </c>
      <c r="AB50" s="134">
        <f t="shared" si="8"/>
        <v>0</v>
      </c>
      <c r="AC50" s="135">
        <f t="shared" si="8"/>
        <v>0</v>
      </c>
    </row>
    <row r="51" spans="1:29" ht="18.75" customHeight="1">
      <c r="A51" s="39"/>
      <c r="B51" s="66"/>
      <c r="C51" s="141" t="s">
        <v>34</v>
      </c>
      <c r="D51" s="142">
        <v>0</v>
      </c>
      <c r="E51" s="143">
        <v>0</v>
      </c>
      <c r="F51" s="143">
        <v>0</v>
      </c>
      <c r="G51" s="142">
        <v>0</v>
      </c>
      <c r="H51" s="142">
        <v>0</v>
      </c>
      <c r="I51" s="142">
        <v>0</v>
      </c>
      <c r="J51" s="131">
        <v>0</v>
      </c>
      <c r="K51" s="131">
        <v>0</v>
      </c>
      <c r="L51" s="144">
        <v>0</v>
      </c>
      <c r="M51" s="144">
        <v>0</v>
      </c>
      <c r="N51" s="144">
        <v>0</v>
      </c>
      <c r="O51" s="144">
        <v>0</v>
      </c>
      <c r="P51" s="144">
        <v>0</v>
      </c>
      <c r="Q51" s="144">
        <v>0</v>
      </c>
      <c r="R51" s="144">
        <v>0</v>
      </c>
      <c r="S51" s="144">
        <v>0</v>
      </c>
      <c r="T51" s="144">
        <v>0</v>
      </c>
      <c r="U51" s="144">
        <v>0</v>
      </c>
      <c r="V51" s="144">
        <v>0</v>
      </c>
      <c r="W51" s="145">
        <v>0</v>
      </c>
      <c r="X51" s="145">
        <v>0</v>
      </c>
      <c r="Y51" s="145">
        <v>0</v>
      </c>
      <c r="Z51" s="145">
        <v>0</v>
      </c>
      <c r="AA51" s="146">
        <v>0</v>
      </c>
      <c r="AB51" s="134">
        <f t="shared" si="8"/>
        <v>0</v>
      </c>
      <c r="AC51" s="135">
        <f t="shared" si="8"/>
        <v>0</v>
      </c>
    </row>
    <row r="52" spans="1:29" ht="18.75" customHeight="1">
      <c r="A52" s="39"/>
      <c r="B52" s="66"/>
      <c r="C52" s="147" t="s">
        <v>35</v>
      </c>
      <c r="D52" s="148">
        <v>0</v>
      </c>
      <c r="E52" s="149">
        <v>0</v>
      </c>
      <c r="F52" s="149">
        <v>0</v>
      </c>
      <c r="G52" s="148">
        <v>0</v>
      </c>
      <c r="H52" s="148">
        <v>0</v>
      </c>
      <c r="I52" s="148">
        <v>0</v>
      </c>
      <c r="J52" s="131">
        <v>0</v>
      </c>
      <c r="K52" s="131">
        <v>0</v>
      </c>
      <c r="L52" s="150">
        <v>0</v>
      </c>
      <c r="M52" s="150">
        <v>0</v>
      </c>
      <c r="N52" s="150">
        <v>0</v>
      </c>
      <c r="O52" s="150">
        <v>0</v>
      </c>
      <c r="P52" s="150">
        <v>0</v>
      </c>
      <c r="Q52" s="150">
        <v>0</v>
      </c>
      <c r="R52" s="150">
        <v>0</v>
      </c>
      <c r="S52" s="150">
        <v>0</v>
      </c>
      <c r="T52" s="150">
        <v>0</v>
      </c>
      <c r="U52" s="150">
        <v>0</v>
      </c>
      <c r="V52" s="150">
        <v>0</v>
      </c>
      <c r="W52" s="151">
        <v>0</v>
      </c>
      <c r="X52" s="151">
        <v>0</v>
      </c>
      <c r="Y52" s="151">
        <v>0</v>
      </c>
      <c r="Z52" s="151">
        <v>0</v>
      </c>
      <c r="AA52" s="152">
        <v>0</v>
      </c>
      <c r="AB52" s="134">
        <f t="shared" si="8"/>
        <v>0</v>
      </c>
      <c r="AC52" s="135">
        <f t="shared" si="8"/>
        <v>0</v>
      </c>
    </row>
    <row r="53" spans="1:29" ht="18.75" customHeight="1">
      <c r="A53" s="39"/>
      <c r="B53" s="66"/>
      <c r="C53" s="72" t="s">
        <v>37</v>
      </c>
      <c r="D53" s="130">
        <v>0</v>
      </c>
      <c r="E53" s="131">
        <v>0</v>
      </c>
      <c r="F53" s="131">
        <v>0</v>
      </c>
      <c r="G53" s="130">
        <v>0</v>
      </c>
      <c r="H53" s="130">
        <v>0</v>
      </c>
      <c r="I53" s="130">
        <v>0</v>
      </c>
      <c r="J53" s="131">
        <v>3</v>
      </c>
      <c r="K53" s="131">
        <v>1</v>
      </c>
      <c r="L53" s="132">
        <v>3</v>
      </c>
      <c r="M53" s="132">
        <v>1</v>
      </c>
      <c r="N53" s="132">
        <v>0</v>
      </c>
      <c r="O53" s="132">
        <v>0</v>
      </c>
      <c r="P53" s="132">
        <v>0</v>
      </c>
      <c r="Q53" s="132">
        <v>0</v>
      </c>
      <c r="R53" s="132">
        <v>0</v>
      </c>
      <c r="S53" s="132">
        <v>0</v>
      </c>
      <c r="T53" s="132">
        <v>0</v>
      </c>
      <c r="U53" s="132">
        <v>0</v>
      </c>
      <c r="V53" s="132">
        <v>0</v>
      </c>
      <c r="W53" s="153">
        <v>0</v>
      </c>
      <c r="X53" s="153">
        <v>0</v>
      </c>
      <c r="Y53" s="153">
        <v>0</v>
      </c>
      <c r="Z53" s="153">
        <v>1</v>
      </c>
      <c r="AA53" s="133">
        <v>0</v>
      </c>
      <c r="AB53" s="134">
        <f t="shared" si="8"/>
        <v>7</v>
      </c>
      <c r="AC53" s="135">
        <f t="shared" si="8"/>
        <v>2</v>
      </c>
    </row>
    <row r="54" spans="1:29" ht="42.75" customHeight="1">
      <c r="A54" s="39"/>
      <c r="B54" s="66"/>
      <c r="C54" s="154" t="s">
        <v>36</v>
      </c>
      <c r="D54" s="148">
        <v>3</v>
      </c>
      <c r="E54" s="149">
        <v>2</v>
      </c>
      <c r="F54" s="149">
        <v>10</v>
      </c>
      <c r="G54" s="148">
        <v>5</v>
      </c>
      <c r="H54" s="148">
        <v>5</v>
      </c>
      <c r="I54" s="148">
        <v>3</v>
      </c>
      <c r="J54" s="149">
        <v>0</v>
      </c>
      <c r="K54" s="149">
        <v>0</v>
      </c>
      <c r="L54" s="150">
        <v>2</v>
      </c>
      <c r="M54" s="150">
        <v>0</v>
      </c>
      <c r="N54" s="132">
        <v>8</v>
      </c>
      <c r="O54" s="150">
        <v>4</v>
      </c>
      <c r="P54" s="150">
        <v>3</v>
      </c>
      <c r="Q54" s="150">
        <v>1</v>
      </c>
      <c r="R54" s="150">
        <v>5</v>
      </c>
      <c r="S54" s="150">
        <v>3</v>
      </c>
      <c r="T54" s="150">
        <v>3</v>
      </c>
      <c r="U54" s="150">
        <v>0</v>
      </c>
      <c r="V54" s="150">
        <v>3</v>
      </c>
      <c r="W54" s="151">
        <v>2</v>
      </c>
      <c r="X54" s="151">
        <v>0</v>
      </c>
      <c r="Y54" s="151">
        <v>0</v>
      </c>
      <c r="Z54" s="151">
        <v>0</v>
      </c>
      <c r="AA54" s="152">
        <v>0</v>
      </c>
      <c r="AB54" s="134">
        <f t="shared" si="8"/>
        <v>42</v>
      </c>
      <c r="AC54" s="135">
        <f t="shared" si="8"/>
        <v>20</v>
      </c>
    </row>
    <row r="55" spans="1:29" ht="18.75" customHeight="1">
      <c r="A55" s="39"/>
      <c r="B55" s="155"/>
      <c r="C55" s="141" t="s">
        <v>38</v>
      </c>
      <c r="D55" s="148">
        <v>0</v>
      </c>
      <c r="E55" s="149">
        <v>0</v>
      </c>
      <c r="F55" s="149">
        <v>0</v>
      </c>
      <c r="G55" s="148">
        <v>0</v>
      </c>
      <c r="H55" s="148">
        <v>0</v>
      </c>
      <c r="I55" s="148">
        <v>0</v>
      </c>
      <c r="J55" s="149">
        <v>0</v>
      </c>
      <c r="K55" s="149">
        <v>0</v>
      </c>
      <c r="L55" s="150">
        <v>0</v>
      </c>
      <c r="M55" s="150">
        <v>0</v>
      </c>
      <c r="N55" s="150">
        <v>0</v>
      </c>
      <c r="O55" s="150">
        <v>0</v>
      </c>
      <c r="P55" s="150">
        <v>0</v>
      </c>
      <c r="Q55" s="150">
        <v>0</v>
      </c>
      <c r="R55" s="150">
        <v>0</v>
      </c>
      <c r="S55" s="150">
        <v>0</v>
      </c>
      <c r="T55" s="150">
        <v>0</v>
      </c>
      <c r="U55" s="150">
        <v>0</v>
      </c>
      <c r="V55" s="150">
        <v>0</v>
      </c>
      <c r="W55" s="151">
        <v>0</v>
      </c>
      <c r="X55" s="151">
        <v>0</v>
      </c>
      <c r="Y55" s="151">
        <v>0</v>
      </c>
      <c r="Z55" s="151">
        <v>0</v>
      </c>
      <c r="AA55" s="152">
        <v>0</v>
      </c>
      <c r="AB55" s="134">
        <f t="shared" si="8"/>
        <v>0</v>
      </c>
      <c r="AC55" s="135">
        <f t="shared" si="8"/>
        <v>0</v>
      </c>
    </row>
    <row r="56" spans="1:29" ht="19.5" customHeight="1" thickBot="1">
      <c r="A56" s="156"/>
      <c r="B56" s="157" t="s">
        <v>39</v>
      </c>
      <c r="C56" s="158"/>
      <c r="D56" s="159">
        <v>0</v>
      </c>
      <c r="E56" s="160">
        <v>0</v>
      </c>
      <c r="F56" s="160">
        <v>0</v>
      </c>
      <c r="G56" s="159">
        <v>0</v>
      </c>
      <c r="H56" s="159">
        <v>0</v>
      </c>
      <c r="I56" s="159">
        <v>0</v>
      </c>
      <c r="J56" s="160">
        <v>1</v>
      </c>
      <c r="K56" s="160">
        <v>0</v>
      </c>
      <c r="L56" s="161">
        <v>0</v>
      </c>
      <c r="M56" s="161">
        <v>0</v>
      </c>
      <c r="N56" s="161">
        <v>0</v>
      </c>
      <c r="O56" s="161">
        <v>0</v>
      </c>
      <c r="P56" s="161">
        <v>0</v>
      </c>
      <c r="Q56" s="161">
        <v>0</v>
      </c>
      <c r="R56" s="161">
        <v>0</v>
      </c>
      <c r="S56" s="161">
        <v>0</v>
      </c>
      <c r="T56" s="161">
        <v>0</v>
      </c>
      <c r="U56" s="161">
        <v>0</v>
      </c>
      <c r="V56" s="161">
        <v>1</v>
      </c>
      <c r="W56" s="162">
        <v>0</v>
      </c>
      <c r="X56" s="162">
        <v>0</v>
      </c>
      <c r="Y56" s="162">
        <v>0</v>
      </c>
      <c r="Z56" s="162">
        <v>0</v>
      </c>
      <c r="AA56" s="163">
        <v>0</v>
      </c>
      <c r="AB56" s="164">
        <f t="shared" si="8"/>
        <v>2</v>
      </c>
      <c r="AC56" s="165">
        <f t="shared" si="8"/>
        <v>0</v>
      </c>
    </row>
    <row r="57" spans="9:12" ht="12.75">
      <c r="I57" s="166"/>
      <c r="J57" s="167"/>
      <c r="L57" s="166"/>
    </row>
    <row r="58" ht="13.5" customHeight="1"/>
  </sheetData>
  <sheetProtection/>
  <mergeCells count="83">
    <mergeCell ref="B38:C38"/>
    <mergeCell ref="A39:A56"/>
    <mergeCell ref="B39:C39"/>
    <mergeCell ref="B40:C40"/>
    <mergeCell ref="B41:C41"/>
    <mergeCell ref="B42:C42"/>
    <mergeCell ref="B43:C43"/>
    <mergeCell ref="B44:C44"/>
    <mergeCell ref="B45:B55"/>
    <mergeCell ref="B56:C56"/>
    <mergeCell ref="B11:B21"/>
    <mergeCell ref="B22:C22"/>
    <mergeCell ref="A23:C23"/>
    <mergeCell ref="A24:C24"/>
    <mergeCell ref="A25:A37"/>
    <mergeCell ref="B25:C25"/>
    <mergeCell ref="B26:B31"/>
    <mergeCell ref="B32:C32"/>
    <mergeCell ref="B33:B37"/>
    <mergeCell ref="T6:U6"/>
    <mergeCell ref="V6:W6"/>
    <mergeCell ref="X6:Y6"/>
    <mergeCell ref="Z6:AA6"/>
    <mergeCell ref="AB6:AC6"/>
    <mergeCell ref="A7:A21"/>
    <mergeCell ref="B7:C7"/>
    <mergeCell ref="B8:C8"/>
    <mergeCell ref="B9:C9"/>
    <mergeCell ref="B10:C10"/>
    <mergeCell ref="AB5:AC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P5:Q5"/>
    <mergeCell ref="R5:S5"/>
    <mergeCell ref="T5:U5"/>
    <mergeCell ref="V5:W5"/>
    <mergeCell ref="X5:Y5"/>
    <mergeCell ref="Z5:AA5"/>
    <mergeCell ref="X4:Y4"/>
    <mergeCell ref="Z4:AA4"/>
    <mergeCell ref="AB4:AC4"/>
    <mergeCell ref="B5:C5"/>
    <mergeCell ref="D5:E5"/>
    <mergeCell ref="F5:G5"/>
    <mergeCell ref="H5:I5"/>
    <mergeCell ref="J5:K5"/>
    <mergeCell ref="L5:M5"/>
    <mergeCell ref="N5:O5"/>
    <mergeCell ref="L4:M4"/>
    <mergeCell ref="N4:O4"/>
    <mergeCell ref="P4:Q4"/>
    <mergeCell ref="R4:S4"/>
    <mergeCell ref="T4:U4"/>
    <mergeCell ref="V4:W4"/>
    <mergeCell ref="A4:A6"/>
    <mergeCell ref="B4:C4"/>
    <mergeCell ref="D4:E4"/>
    <mergeCell ref="F4:G4"/>
    <mergeCell ref="H4:I4"/>
    <mergeCell ref="J4:K4"/>
    <mergeCell ref="R2:S2"/>
    <mergeCell ref="T2:U2"/>
    <mergeCell ref="V2:W2"/>
    <mergeCell ref="X2:Y2"/>
    <mergeCell ref="Z2:AA2"/>
    <mergeCell ref="AB2:AC2"/>
    <mergeCell ref="A1:AC1"/>
    <mergeCell ref="A2:A3"/>
    <mergeCell ref="B2:C3"/>
    <mergeCell ref="D2:E2"/>
    <mergeCell ref="F2:G2"/>
    <mergeCell ref="H2:I2"/>
    <mergeCell ref="J2:K2"/>
    <mergeCell ref="L2:M2"/>
    <mergeCell ref="N2:O2"/>
    <mergeCell ref="P2:Q2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="90" zoomScaleNormal="90" zoomScalePageLayoutView="0" workbookViewId="0" topLeftCell="A1">
      <selection activeCell="AA57" sqref="AA57"/>
    </sheetView>
  </sheetViews>
  <sheetFormatPr defaultColWidth="9.00390625" defaultRowHeight="12.75"/>
  <cols>
    <col min="1" max="1" width="3.25390625" style="287" customWidth="1"/>
    <col min="2" max="2" width="2.875" style="287" customWidth="1"/>
    <col min="3" max="3" width="33.75390625" style="268" customWidth="1"/>
    <col min="4" max="16" width="8.75390625" style="0" customWidth="1"/>
    <col min="17" max="17" width="10.00390625" style="288" customWidth="1"/>
  </cols>
  <sheetData>
    <row r="1" spans="1:17" s="170" customFormat="1" ht="34.5" customHeight="1" thickBot="1">
      <c r="A1" s="168" t="s">
        <v>67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2" spans="1:19" ht="31.5" customHeight="1" thickBot="1">
      <c r="A2" s="171" t="s">
        <v>2</v>
      </c>
      <c r="B2" s="172"/>
      <c r="C2" s="173"/>
      <c r="D2" s="174" t="s">
        <v>68</v>
      </c>
      <c r="E2" s="175" t="s">
        <v>69</v>
      </c>
      <c r="F2" s="175" t="s">
        <v>70</v>
      </c>
      <c r="G2" s="176" t="s">
        <v>71</v>
      </c>
      <c r="H2" s="175" t="s">
        <v>72</v>
      </c>
      <c r="I2" s="176" t="s">
        <v>73</v>
      </c>
      <c r="J2" s="175" t="s">
        <v>74</v>
      </c>
      <c r="K2" s="176" t="s">
        <v>75</v>
      </c>
      <c r="L2" s="175" t="s">
        <v>76</v>
      </c>
      <c r="M2" s="176" t="s">
        <v>77</v>
      </c>
      <c r="N2" s="175" t="s">
        <v>78</v>
      </c>
      <c r="O2" s="174" t="s">
        <v>79</v>
      </c>
      <c r="P2" s="174" t="s">
        <v>80</v>
      </c>
      <c r="Q2" s="174" t="s">
        <v>81</v>
      </c>
      <c r="R2" s="177" t="s">
        <v>82</v>
      </c>
      <c r="S2" s="178" t="s">
        <v>83</v>
      </c>
    </row>
    <row r="3" spans="1:19" ht="24.75" customHeight="1" thickBot="1">
      <c r="A3" s="179" t="s">
        <v>84</v>
      </c>
      <c r="B3" s="180"/>
      <c r="C3" s="181"/>
      <c r="D3" s="182">
        <v>58</v>
      </c>
      <c r="E3" s="183">
        <v>170</v>
      </c>
      <c r="F3" s="183">
        <v>142</v>
      </c>
      <c r="G3" s="184">
        <v>107</v>
      </c>
      <c r="H3" s="183">
        <v>84</v>
      </c>
      <c r="I3" s="184">
        <v>235</v>
      </c>
      <c r="J3" s="183">
        <v>210</v>
      </c>
      <c r="K3" s="184">
        <v>151</v>
      </c>
      <c r="L3" s="183">
        <v>118</v>
      </c>
      <c r="M3" s="184">
        <v>220</v>
      </c>
      <c r="N3" s="183">
        <v>171</v>
      </c>
      <c r="O3" s="182">
        <v>117</v>
      </c>
      <c r="P3" s="182">
        <v>40</v>
      </c>
      <c r="Q3" s="182">
        <f>E3+F3+G3+H3+I3+J3+K3+L3+M3+N3+O3+P3</f>
        <v>1765</v>
      </c>
      <c r="R3" s="185">
        <f>SUM(E3:J3)</f>
        <v>948</v>
      </c>
      <c r="S3" s="186">
        <f>SUM(K3:P3)</f>
        <v>817</v>
      </c>
    </row>
    <row r="4" spans="1:19" s="194" customFormat="1" ht="34.5" customHeight="1">
      <c r="A4" s="187" t="s">
        <v>85</v>
      </c>
      <c r="B4" s="188" t="s">
        <v>86</v>
      </c>
      <c r="C4" s="189"/>
      <c r="D4" s="190">
        <v>56</v>
      </c>
      <c r="E4" s="191">
        <f>E19+E22+E25+E28+E43+E47+E37+E54+E50+E31+E34+E40</f>
        <v>164</v>
      </c>
      <c r="F4" s="191">
        <f aca="true" t="shared" si="0" ref="F4:P4">F19+F22+F25+F28+F43+F47+F37+F54+F50+F31+F34+F40</f>
        <v>141</v>
      </c>
      <c r="G4" s="191">
        <f t="shared" si="0"/>
        <v>107</v>
      </c>
      <c r="H4" s="191">
        <f t="shared" si="0"/>
        <v>84</v>
      </c>
      <c r="I4" s="191">
        <f t="shared" si="0"/>
        <v>235</v>
      </c>
      <c r="J4" s="191">
        <f t="shared" si="0"/>
        <v>210</v>
      </c>
      <c r="K4" s="191">
        <f t="shared" si="0"/>
        <v>156</v>
      </c>
      <c r="L4" s="191">
        <f t="shared" si="0"/>
        <v>118</v>
      </c>
      <c r="M4" s="191">
        <f t="shared" si="0"/>
        <v>220</v>
      </c>
      <c r="N4" s="191">
        <f t="shared" si="0"/>
        <v>171</v>
      </c>
      <c r="O4" s="191">
        <f t="shared" si="0"/>
        <v>117</v>
      </c>
      <c r="P4" s="191">
        <f t="shared" si="0"/>
        <v>40</v>
      </c>
      <c r="Q4" s="192">
        <f>E4+F4+G4+H4+I4+J4+K4+L4+M4+N4+O4+P4</f>
        <v>1763</v>
      </c>
      <c r="R4" s="193"/>
      <c r="S4" s="193"/>
    </row>
    <row r="5" spans="1:17" s="199" customFormat="1" ht="12" customHeight="1">
      <c r="A5" s="187"/>
      <c r="B5" s="195" t="s">
        <v>87</v>
      </c>
      <c r="C5" s="196"/>
      <c r="D5" s="197">
        <v>-57</v>
      </c>
      <c r="E5" s="197">
        <f>E4-D4</f>
        <v>108</v>
      </c>
      <c r="F5" s="197">
        <f aca="true" t="shared" si="1" ref="F5:P5">F4-E4</f>
        <v>-23</v>
      </c>
      <c r="G5" s="197">
        <f>G4-F4</f>
        <v>-34</v>
      </c>
      <c r="H5" s="197">
        <f t="shared" si="1"/>
        <v>-23</v>
      </c>
      <c r="I5" s="197">
        <f t="shared" si="1"/>
        <v>151</v>
      </c>
      <c r="J5" s="197">
        <f t="shared" si="1"/>
        <v>-25</v>
      </c>
      <c r="K5" s="197">
        <f t="shared" si="1"/>
        <v>-54</v>
      </c>
      <c r="L5" s="197">
        <f t="shared" si="1"/>
        <v>-38</v>
      </c>
      <c r="M5" s="197">
        <f t="shared" si="1"/>
        <v>102</v>
      </c>
      <c r="N5" s="197">
        <f t="shared" si="1"/>
        <v>-49</v>
      </c>
      <c r="O5" s="197">
        <f t="shared" si="1"/>
        <v>-54</v>
      </c>
      <c r="P5" s="197">
        <f t="shared" si="1"/>
        <v>-77</v>
      </c>
      <c r="Q5" s="198"/>
    </row>
    <row r="6" spans="1:17" ht="21.75" customHeight="1">
      <c r="A6" s="200"/>
      <c r="B6" s="201" t="s">
        <v>88</v>
      </c>
      <c r="C6" s="202"/>
      <c r="D6" s="203">
        <f aca="true" t="shared" si="2" ref="D6:I6">D20+D23+D26+D29+D44+D48+D38+D55+D32+D35+D51+D41</f>
        <v>48</v>
      </c>
      <c r="E6" s="203">
        <f t="shared" si="2"/>
        <v>48</v>
      </c>
      <c r="F6" s="203">
        <f t="shared" si="2"/>
        <v>94</v>
      </c>
      <c r="G6" s="203">
        <f t="shared" si="2"/>
        <v>53</v>
      </c>
      <c r="H6" s="203">
        <f t="shared" si="2"/>
        <v>44</v>
      </c>
      <c r="I6" s="203">
        <f t="shared" si="2"/>
        <v>195</v>
      </c>
      <c r="J6" s="203">
        <f aca="true" t="shared" si="3" ref="J6:P6">J20+J23+J26+J29+J44+J48+J38+J55+J32+J35+J51</f>
        <v>81</v>
      </c>
      <c r="K6" s="203">
        <f>K20+K23+K26+K29+K44+K48+K38+K55+K32+K35+K51+K41</f>
        <v>72</v>
      </c>
      <c r="L6" s="203">
        <f>L20+L23+L26+L29+L44+L48+L38+L55+L32+L35+L51+L41</f>
        <v>87</v>
      </c>
      <c r="M6" s="203">
        <f t="shared" si="3"/>
        <v>101</v>
      </c>
      <c r="N6" s="203">
        <f t="shared" si="3"/>
        <v>84</v>
      </c>
      <c r="O6" s="203">
        <f t="shared" si="3"/>
        <v>43</v>
      </c>
      <c r="P6" s="203">
        <f t="shared" si="3"/>
        <v>18</v>
      </c>
      <c r="Q6" s="204">
        <f>E6+F6+G6+H6+I6+J6+K6+L6+M6+N6+O6+P6</f>
        <v>920</v>
      </c>
    </row>
    <row r="7" spans="1:17" s="199" customFormat="1" ht="12.75" customHeight="1">
      <c r="A7" s="200"/>
      <c r="B7" s="205" t="s">
        <v>87</v>
      </c>
      <c r="C7" s="206"/>
      <c r="D7" s="207">
        <v>4</v>
      </c>
      <c r="E7" s="207">
        <f>E6-D6</f>
        <v>0</v>
      </c>
      <c r="F7" s="207">
        <f aca="true" t="shared" si="4" ref="F7:P7">F6-E6</f>
        <v>46</v>
      </c>
      <c r="G7" s="207">
        <f t="shared" si="4"/>
        <v>-41</v>
      </c>
      <c r="H7" s="207">
        <f t="shared" si="4"/>
        <v>-9</v>
      </c>
      <c r="I7" s="207">
        <f t="shared" si="4"/>
        <v>151</v>
      </c>
      <c r="J7" s="207">
        <f t="shared" si="4"/>
        <v>-114</v>
      </c>
      <c r="K7" s="207">
        <f t="shared" si="4"/>
        <v>-9</v>
      </c>
      <c r="L7" s="207">
        <f t="shared" si="4"/>
        <v>15</v>
      </c>
      <c r="M7" s="207">
        <f t="shared" si="4"/>
        <v>14</v>
      </c>
      <c r="N7" s="207">
        <f t="shared" si="4"/>
        <v>-17</v>
      </c>
      <c r="O7" s="207">
        <f t="shared" si="4"/>
        <v>-41</v>
      </c>
      <c r="P7" s="207">
        <f t="shared" si="4"/>
        <v>-25</v>
      </c>
      <c r="Q7" s="208"/>
    </row>
    <row r="8" spans="1:17" ht="15.75" customHeight="1">
      <c r="A8" s="200"/>
      <c r="B8" s="209" t="s">
        <v>89</v>
      </c>
      <c r="C8" s="210" t="s">
        <v>90</v>
      </c>
      <c r="D8" s="211">
        <v>1607</v>
      </c>
      <c r="E8" s="212">
        <f>'[1]AnalizaWS'!E3</f>
        <v>1776</v>
      </c>
      <c r="F8" s="212">
        <f>'[1]AnalizaWS'!F3</f>
        <v>1810</v>
      </c>
      <c r="G8" s="212">
        <f>'[1]AnalizaWS'!G3</f>
        <v>1764</v>
      </c>
      <c r="H8" s="212">
        <f>'[1]AnalizaWS'!H3</f>
        <v>1656</v>
      </c>
      <c r="I8" s="212">
        <f>'[1]AnalizaWS'!I3</f>
        <v>1661</v>
      </c>
      <c r="J8" s="212">
        <f>'[1]AnalizaWS'!J3</f>
        <v>1652</v>
      </c>
      <c r="K8" s="212">
        <f>'[1]AnalizaWS'!K3</f>
        <v>1742</v>
      </c>
      <c r="L8" s="212">
        <f>'[1]AnalizaWS'!L3</f>
        <v>1686</v>
      </c>
      <c r="M8" s="212">
        <f>'[1]AnalizaWS'!M3</f>
        <v>1631</v>
      </c>
      <c r="N8" s="212">
        <f>'[1]AnalizaWS'!N3</f>
        <v>1518</v>
      </c>
      <c r="O8" s="212">
        <f>'[1]AnalizaWS'!O3</f>
        <v>1569</v>
      </c>
      <c r="P8" s="212">
        <f>'[1]AnalizaWS'!P3</f>
        <v>1637</v>
      </c>
      <c r="Q8" s="213"/>
    </row>
    <row r="9" spans="1:17" ht="21" customHeight="1">
      <c r="A9" s="200"/>
      <c r="B9" s="214"/>
      <c r="C9" s="215" t="s">
        <v>91</v>
      </c>
      <c r="D9" s="216">
        <v>28.696428571428573</v>
      </c>
      <c r="E9" s="216">
        <f>E8/E4</f>
        <v>10.829268292682928</v>
      </c>
      <c r="F9" s="216">
        <f aca="true" t="shared" si="5" ref="F9:P9">F8/F4</f>
        <v>12.836879432624114</v>
      </c>
      <c r="G9" s="216">
        <f t="shared" si="5"/>
        <v>16.485981308411215</v>
      </c>
      <c r="H9" s="216">
        <f t="shared" si="5"/>
        <v>19.714285714285715</v>
      </c>
      <c r="I9" s="216">
        <f t="shared" si="5"/>
        <v>7.068085106382979</v>
      </c>
      <c r="J9" s="216">
        <f t="shared" si="5"/>
        <v>7.866666666666666</v>
      </c>
      <c r="K9" s="216">
        <f t="shared" si="5"/>
        <v>11.166666666666666</v>
      </c>
      <c r="L9" s="216">
        <f t="shared" si="5"/>
        <v>14.288135593220339</v>
      </c>
      <c r="M9" s="216">
        <f t="shared" si="5"/>
        <v>7.413636363636364</v>
      </c>
      <c r="N9" s="216">
        <f t="shared" si="5"/>
        <v>8.87719298245614</v>
      </c>
      <c r="O9" s="216">
        <f t="shared" si="5"/>
        <v>13.41025641025641</v>
      </c>
      <c r="P9" s="216">
        <f t="shared" si="5"/>
        <v>40.925</v>
      </c>
      <c r="Q9" s="217"/>
    </row>
    <row r="10" spans="1:17" ht="17.25" customHeight="1">
      <c r="A10" s="200"/>
      <c r="B10" s="214"/>
      <c r="C10" s="218" t="s">
        <v>92</v>
      </c>
      <c r="D10" s="219">
        <v>157</v>
      </c>
      <c r="E10" s="219">
        <f>skierowania!D7</f>
        <v>245</v>
      </c>
      <c r="F10" s="219">
        <f>skierowania!F7</f>
        <v>212</v>
      </c>
      <c r="G10" s="219">
        <f>skierowania!H7</f>
        <v>187</v>
      </c>
      <c r="H10" s="219">
        <f>skierowania!J7</f>
        <v>146</v>
      </c>
      <c r="I10" s="219">
        <f>skierowania!L7</f>
        <v>203</v>
      </c>
      <c r="J10" s="219">
        <f>skierowania!N7</f>
        <v>359</v>
      </c>
      <c r="K10" s="219">
        <f>skierowania!P7</f>
        <v>248</v>
      </c>
      <c r="L10" s="219">
        <f>skierowania!R7</f>
        <v>172</v>
      </c>
      <c r="M10" s="219">
        <f>skierowania!T7</f>
        <v>259</v>
      </c>
      <c r="N10" s="219">
        <f>skierowania!V7</f>
        <v>239</v>
      </c>
      <c r="O10" s="219">
        <f>skierowania!X7</f>
        <v>172</v>
      </c>
      <c r="P10" s="219">
        <f>skierowania!Z7</f>
        <v>245</v>
      </c>
      <c r="Q10" s="213"/>
    </row>
    <row r="11" spans="1:17" ht="21" customHeight="1">
      <c r="A11" s="200"/>
      <c r="B11" s="214"/>
      <c r="C11" s="215" t="s">
        <v>93</v>
      </c>
      <c r="D11" s="220">
        <v>2.8035714285714284</v>
      </c>
      <c r="E11" s="220">
        <f aca="true" t="shared" si="6" ref="E11:P11">E10/E4</f>
        <v>1.4939024390243902</v>
      </c>
      <c r="F11" s="220">
        <f t="shared" si="6"/>
        <v>1.50354609929078</v>
      </c>
      <c r="G11" s="220">
        <f t="shared" si="6"/>
        <v>1.7476635514018692</v>
      </c>
      <c r="H11" s="220">
        <f t="shared" si="6"/>
        <v>1.7380952380952381</v>
      </c>
      <c r="I11" s="220">
        <f t="shared" si="6"/>
        <v>0.8638297872340426</v>
      </c>
      <c r="J11" s="220">
        <f t="shared" si="6"/>
        <v>1.7095238095238094</v>
      </c>
      <c r="K11" s="220">
        <f t="shared" si="6"/>
        <v>1.5897435897435896</v>
      </c>
      <c r="L11" s="220">
        <f t="shared" si="6"/>
        <v>1.4576271186440677</v>
      </c>
      <c r="M11" s="220">
        <f t="shared" si="6"/>
        <v>1.1772727272727272</v>
      </c>
      <c r="N11" s="220">
        <f t="shared" si="6"/>
        <v>1.3976608187134503</v>
      </c>
      <c r="O11" s="220">
        <f t="shared" si="6"/>
        <v>1.4700854700854702</v>
      </c>
      <c r="P11" s="220">
        <f t="shared" si="6"/>
        <v>6.125</v>
      </c>
      <c r="Q11" s="217"/>
    </row>
    <row r="12" spans="1:17" s="227" customFormat="1" ht="30.75" customHeight="1">
      <c r="A12" s="221"/>
      <c r="B12" s="214"/>
      <c r="C12" s="222" t="s">
        <v>94</v>
      </c>
      <c r="D12" s="223">
        <v>11</v>
      </c>
      <c r="E12" s="224">
        <v>32</v>
      </c>
      <c r="F12" s="224">
        <v>42</v>
      </c>
      <c r="G12" s="225">
        <v>16</v>
      </c>
      <c r="H12" s="224">
        <v>11</v>
      </c>
      <c r="I12" s="224">
        <v>23</v>
      </c>
      <c r="J12" s="224">
        <v>43</v>
      </c>
      <c r="K12" s="224">
        <v>24</v>
      </c>
      <c r="L12" s="224">
        <v>38</v>
      </c>
      <c r="M12" s="223">
        <v>38</v>
      </c>
      <c r="N12" s="224">
        <v>7</v>
      </c>
      <c r="O12" s="223">
        <v>16</v>
      </c>
      <c r="P12" s="223">
        <v>8</v>
      </c>
      <c r="Q12" s="226">
        <f>E12+F12+G12+H12+I12+J12+K12+L12+M12+N12+O12+P12</f>
        <v>298</v>
      </c>
    </row>
    <row r="13" spans="1:17" s="199" customFormat="1" ht="14.25" customHeight="1">
      <c r="A13" s="187"/>
      <c r="B13" s="214"/>
      <c r="C13" s="228" t="s">
        <v>95</v>
      </c>
      <c r="D13" s="229">
        <v>19.642857142857142</v>
      </c>
      <c r="E13" s="229">
        <v>7</v>
      </c>
      <c r="F13" s="229">
        <f>F12/F4%</f>
        <v>29.787234042553195</v>
      </c>
      <c r="G13" s="229">
        <f>G12/G4%</f>
        <v>14.953271028037383</v>
      </c>
      <c r="H13" s="229">
        <f>H12/H4%</f>
        <v>13.095238095238095</v>
      </c>
      <c r="I13" s="229">
        <f>I12/I4%</f>
        <v>9.787234042553191</v>
      </c>
      <c r="J13" s="229">
        <f aca="true" t="shared" si="7" ref="J13:Q13">J12/J4%</f>
        <v>20.476190476190474</v>
      </c>
      <c r="K13" s="229">
        <f t="shared" si="7"/>
        <v>15.384615384615383</v>
      </c>
      <c r="L13" s="229">
        <v>16</v>
      </c>
      <c r="M13" s="229">
        <f t="shared" si="7"/>
        <v>17.27272727272727</v>
      </c>
      <c r="N13" s="229">
        <f t="shared" si="7"/>
        <v>4.093567251461988</v>
      </c>
      <c r="O13" s="229">
        <f t="shared" si="7"/>
        <v>13.675213675213676</v>
      </c>
      <c r="P13" s="229">
        <f t="shared" si="7"/>
        <v>20</v>
      </c>
      <c r="Q13" s="230">
        <f t="shared" si="7"/>
        <v>16.90300623936472</v>
      </c>
    </row>
    <row r="14" spans="1:17" s="227" customFormat="1" ht="30.75" customHeight="1">
      <c r="A14" s="231"/>
      <c r="B14" s="214"/>
      <c r="C14" s="222" t="s">
        <v>96</v>
      </c>
      <c r="D14" s="223">
        <v>8</v>
      </c>
      <c r="E14" s="224">
        <v>14</v>
      </c>
      <c r="F14" s="232">
        <v>20</v>
      </c>
      <c r="G14" s="225">
        <v>7</v>
      </c>
      <c r="H14" s="232">
        <v>9</v>
      </c>
      <c r="I14" s="232">
        <v>12</v>
      </c>
      <c r="J14" s="232">
        <v>27</v>
      </c>
      <c r="K14" s="232">
        <v>15</v>
      </c>
      <c r="L14" s="232">
        <v>26</v>
      </c>
      <c r="M14" s="233">
        <v>18</v>
      </c>
      <c r="N14" s="232">
        <v>4</v>
      </c>
      <c r="O14" s="223">
        <v>4</v>
      </c>
      <c r="P14" s="223">
        <v>5</v>
      </c>
      <c r="Q14" s="226">
        <f>E14+F14+G14+H14+I14+J14+K14+L14+M14+N14+O14+P14</f>
        <v>161</v>
      </c>
    </row>
    <row r="15" spans="1:17" s="199" customFormat="1" ht="14.25" customHeight="1" thickBot="1">
      <c r="A15" s="234"/>
      <c r="B15" s="235"/>
      <c r="C15" s="236" t="s">
        <v>95</v>
      </c>
      <c r="D15" s="237">
        <v>14.285714285714285</v>
      </c>
      <c r="E15" s="237">
        <f aca="true" t="shared" si="8" ref="E15:P15">E14/E4%</f>
        <v>8.536585365853659</v>
      </c>
      <c r="F15" s="237">
        <f t="shared" si="8"/>
        <v>14.184397163120568</v>
      </c>
      <c r="G15" s="237">
        <f t="shared" si="8"/>
        <v>6.5420560747663545</v>
      </c>
      <c r="H15" s="237">
        <f t="shared" si="8"/>
        <v>10.714285714285715</v>
      </c>
      <c r="I15" s="237">
        <f t="shared" si="8"/>
        <v>5.106382978723404</v>
      </c>
      <c r="J15" s="237">
        <f t="shared" si="8"/>
        <v>12.857142857142856</v>
      </c>
      <c r="K15" s="237">
        <f t="shared" si="8"/>
        <v>9.615384615384615</v>
      </c>
      <c r="L15" s="237">
        <f t="shared" si="8"/>
        <v>22.033898305084747</v>
      </c>
      <c r="M15" s="237">
        <f t="shared" si="8"/>
        <v>8.181818181818182</v>
      </c>
      <c r="N15" s="237">
        <f t="shared" si="8"/>
        <v>2.3391812865497075</v>
      </c>
      <c r="O15" s="237">
        <f t="shared" si="8"/>
        <v>3.418803418803419</v>
      </c>
      <c r="P15" s="237">
        <f t="shared" si="8"/>
        <v>12.5</v>
      </c>
      <c r="Q15" s="238">
        <f>Q14/Q6%</f>
        <v>17.5</v>
      </c>
    </row>
    <row r="16" spans="1:19" s="227" customFormat="1" ht="30.75" customHeight="1" thickBot="1">
      <c r="A16" s="239" t="s">
        <v>97</v>
      </c>
      <c r="B16" s="240" t="s">
        <v>21</v>
      </c>
      <c r="C16" s="241"/>
      <c r="D16" s="242">
        <v>10</v>
      </c>
      <c r="E16" s="242">
        <f>E4-E19-E54</f>
        <v>64</v>
      </c>
      <c r="F16" s="242">
        <v>60</v>
      </c>
      <c r="G16" s="242">
        <v>21</v>
      </c>
      <c r="H16" s="242">
        <v>20</v>
      </c>
      <c r="I16" s="242">
        <v>30</v>
      </c>
      <c r="J16" s="242">
        <v>65</v>
      </c>
      <c r="K16" s="242">
        <v>51</v>
      </c>
      <c r="L16" s="242">
        <v>49</v>
      </c>
      <c r="M16" s="242">
        <v>73</v>
      </c>
      <c r="N16" s="242">
        <v>6</v>
      </c>
      <c r="O16" s="242">
        <v>5</v>
      </c>
      <c r="P16" s="242">
        <v>13</v>
      </c>
      <c r="Q16" s="243">
        <f>E16+F16+G16+H16+I16+J16+K16+L16+M16+N16+O16+P16</f>
        <v>457</v>
      </c>
      <c r="R16" s="244">
        <f>SUM(E16:J16)</f>
        <v>260</v>
      </c>
      <c r="S16" s="245">
        <f>SUM(K16:P16)</f>
        <v>197</v>
      </c>
    </row>
    <row r="17" spans="1:17" s="251" customFormat="1" ht="11.25" customHeight="1">
      <c r="A17" s="246"/>
      <c r="B17" s="247" t="s">
        <v>88</v>
      </c>
      <c r="C17" s="248"/>
      <c r="D17" s="249">
        <f aca="true" t="shared" si="9" ref="D17:L17">D6-D20</f>
        <v>5</v>
      </c>
      <c r="E17" s="249">
        <f t="shared" si="9"/>
        <v>3</v>
      </c>
      <c r="F17" s="249">
        <f t="shared" si="9"/>
        <v>44</v>
      </c>
      <c r="G17" s="249">
        <f t="shared" si="9"/>
        <v>13</v>
      </c>
      <c r="H17" s="249">
        <f t="shared" si="9"/>
        <v>11</v>
      </c>
      <c r="I17" s="249">
        <f t="shared" si="9"/>
        <v>25</v>
      </c>
      <c r="J17" s="249">
        <f t="shared" si="9"/>
        <v>49</v>
      </c>
      <c r="K17" s="249">
        <f t="shared" si="9"/>
        <v>40</v>
      </c>
      <c r="L17" s="249">
        <f t="shared" si="9"/>
        <v>31</v>
      </c>
      <c r="M17" s="249">
        <v>50</v>
      </c>
      <c r="N17" s="249">
        <v>4</v>
      </c>
      <c r="O17" s="249">
        <v>3</v>
      </c>
      <c r="P17" s="249">
        <v>8</v>
      </c>
      <c r="Q17" s="250">
        <f>E17+F17+G17+H17+I17+J17+K17+L17+M17+N17+O17+P17</f>
        <v>281</v>
      </c>
    </row>
    <row r="18" spans="1:17" s="199" customFormat="1" ht="14.25" customHeight="1" thickBot="1">
      <c r="A18" s="252"/>
      <c r="B18" s="253" t="s">
        <v>87</v>
      </c>
      <c r="C18" s="254"/>
      <c r="D18" s="255">
        <v>-1</v>
      </c>
      <c r="E18" s="255">
        <f aca="true" t="shared" si="10" ref="E18:P18">E16-D16</f>
        <v>54</v>
      </c>
      <c r="F18" s="255">
        <f t="shared" si="10"/>
        <v>-4</v>
      </c>
      <c r="G18" s="255">
        <f t="shared" si="10"/>
        <v>-39</v>
      </c>
      <c r="H18" s="255">
        <f t="shared" si="10"/>
        <v>-1</v>
      </c>
      <c r="I18" s="255">
        <f t="shared" si="10"/>
        <v>10</v>
      </c>
      <c r="J18" s="255">
        <f t="shared" si="10"/>
        <v>35</v>
      </c>
      <c r="K18" s="255">
        <f t="shared" si="10"/>
        <v>-14</v>
      </c>
      <c r="L18" s="255">
        <f t="shared" si="10"/>
        <v>-2</v>
      </c>
      <c r="M18" s="255">
        <f t="shared" si="10"/>
        <v>24</v>
      </c>
      <c r="N18" s="255">
        <f t="shared" si="10"/>
        <v>-67</v>
      </c>
      <c r="O18" s="255">
        <f t="shared" si="10"/>
        <v>-1</v>
      </c>
      <c r="P18" s="255">
        <f t="shared" si="10"/>
        <v>8</v>
      </c>
      <c r="Q18" s="238"/>
    </row>
    <row r="19" spans="1:19" s="261" customFormat="1" ht="30.75" customHeight="1">
      <c r="A19" s="256" t="s">
        <v>22</v>
      </c>
      <c r="B19" s="257" t="s">
        <v>98</v>
      </c>
      <c r="C19" s="241"/>
      <c r="D19" s="242">
        <v>48</v>
      </c>
      <c r="E19" s="258">
        <v>100</v>
      </c>
      <c r="F19" s="258">
        <v>82</v>
      </c>
      <c r="G19" s="259">
        <v>83</v>
      </c>
      <c r="H19" s="258">
        <v>64</v>
      </c>
      <c r="I19" s="260">
        <v>204</v>
      </c>
      <c r="J19" s="258">
        <v>145</v>
      </c>
      <c r="K19" s="259">
        <v>100</v>
      </c>
      <c r="L19" s="258">
        <v>69</v>
      </c>
      <c r="M19" s="259">
        <v>147</v>
      </c>
      <c r="N19" s="258">
        <v>165</v>
      </c>
      <c r="O19" s="242">
        <v>112</v>
      </c>
      <c r="P19" s="242">
        <v>27</v>
      </c>
      <c r="Q19" s="243">
        <f>E19+F19+G19+H19+I19+J19+K19+L19+M19+N19+O19+P19</f>
        <v>1298</v>
      </c>
      <c r="S19" s="262"/>
    </row>
    <row r="20" spans="1:17" s="268" customFormat="1" ht="11.25" customHeight="1">
      <c r="A20" s="263"/>
      <c r="B20" s="264" t="s">
        <v>88</v>
      </c>
      <c r="C20" s="248"/>
      <c r="D20" s="249">
        <v>43</v>
      </c>
      <c r="E20" s="265">
        <v>45</v>
      </c>
      <c r="F20" s="265">
        <v>50</v>
      </c>
      <c r="G20" s="266">
        <v>40</v>
      </c>
      <c r="H20" s="265">
        <v>33</v>
      </c>
      <c r="I20" s="267">
        <v>170</v>
      </c>
      <c r="J20" s="265">
        <v>32</v>
      </c>
      <c r="K20" s="266">
        <v>32</v>
      </c>
      <c r="L20" s="265">
        <v>56</v>
      </c>
      <c r="M20" s="266">
        <v>51</v>
      </c>
      <c r="N20" s="265">
        <v>82</v>
      </c>
      <c r="O20" s="249">
        <v>40</v>
      </c>
      <c r="P20" s="265">
        <v>12</v>
      </c>
      <c r="Q20" s="250">
        <f>E20+F20+G20+H20+I20+J20+K20+L20+M20+N20+O20+P20</f>
        <v>643</v>
      </c>
    </row>
    <row r="21" spans="1:17" s="199" customFormat="1" ht="12" customHeight="1" thickBot="1">
      <c r="A21" s="269"/>
      <c r="B21" s="270" t="s">
        <v>87</v>
      </c>
      <c r="C21" s="254"/>
      <c r="D21" s="271">
        <v>-54</v>
      </c>
      <c r="E21" s="271">
        <f>E19-D19</f>
        <v>52</v>
      </c>
      <c r="F21" s="271">
        <f>F19-E19</f>
        <v>-18</v>
      </c>
      <c r="G21" s="271">
        <f>G19-F19</f>
        <v>1</v>
      </c>
      <c r="H21" s="271">
        <f>H19-G19</f>
        <v>-19</v>
      </c>
      <c r="I21" s="271">
        <f aca="true" t="shared" si="11" ref="I21:P21">I19-H19</f>
        <v>140</v>
      </c>
      <c r="J21" s="271">
        <f t="shared" si="11"/>
        <v>-59</v>
      </c>
      <c r="K21" s="271">
        <f t="shared" si="11"/>
        <v>-45</v>
      </c>
      <c r="L21" s="271">
        <f t="shared" si="11"/>
        <v>-31</v>
      </c>
      <c r="M21" s="271">
        <f t="shared" si="11"/>
        <v>78</v>
      </c>
      <c r="N21" s="271">
        <f t="shared" si="11"/>
        <v>18</v>
      </c>
      <c r="O21" s="271">
        <f t="shared" si="11"/>
        <v>-53</v>
      </c>
      <c r="P21" s="271">
        <f t="shared" si="11"/>
        <v>-85</v>
      </c>
      <c r="Q21" s="272"/>
    </row>
    <row r="22" spans="1:17" s="261" customFormat="1" ht="30.75" customHeight="1">
      <c r="A22" s="256" t="s">
        <v>57</v>
      </c>
      <c r="B22" s="257" t="s">
        <v>99</v>
      </c>
      <c r="C22" s="241"/>
      <c r="D22" s="242">
        <v>0</v>
      </c>
      <c r="E22" s="258">
        <v>1</v>
      </c>
      <c r="F22" s="258">
        <v>9</v>
      </c>
      <c r="G22" s="259">
        <v>0</v>
      </c>
      <c r="H22" s="258">
        <v>3</v>
      </c>
      <c r="I22" s="259">
        <v>11</v>
      </c>
      <c r="J22" s="258">
        <v>23</v>
      </c>
      <c r="K22" s="259">
        <v>7</v>
      </c>
      <c r="L22" s="258">
        <v>25</v>
      </c>
      <c r="M22" s="259">
        <v>4</v>
      </c>
      <c r="N22" s="258">
        <v>1</v>
      </c>
      <c r="O22" s="242">
        <v>1</v>
      </c>
      <c r="P22" s="242">
        <v>1</v>
      </c>
      <c r="Q22" s="243">
        <f>E22+F22+G22+H22+I22+J22+K22+L22+M22+N22+O22+P22</f>
        <v>86</v>
      </c>
    </row>
    <row r="23" spans="1:17" s="268" customFormat="1" ht="11.25" customHeight="1">
      <c r="A23" s="263"/>
      <c r="B23" s="264" t="s">
        <v>100</v>
      </c>
      <c r="C23" s="248"/>
      <c r="D23" s="249">
        <v>0</v>
      </c>
      <c r="E23" s="265">
        <v>1</v>
      </c>
      <c r="F23" s="265">
        <v>8</v>
      </c>
      <c r="G23" s="266">
        <v>0</v>
      </c>
      <c r="H23" s="265">
        <v>2</v>
      </c>
      <c r="I23" s="266">
        <v>10</v>
      </c>
      <c r="J23" s="265">
        <v>18</v>
      </c>
      <c r="K23" s="266">
        <v>3</v>
      </c>
      <c r="L23" s="265">
        <v>13</v>
      </c>
      <c r="M23" s="266">
        <v>2</v>
      </c>
      <c r="N23" s="265">
        <v>0</v>
      </c>
      <c r="O23" s="249">
        <v>0</v>
      </c>
      <c r="P23" s="249">
        <v>1</v>
      </c>
      <c r="Q23" s="250">
        <f>E23+F23+G23+H23+I23+J23+K23+L23+M23+N23+O23+P23</f>
        <v>58</v>
      </c>
    </row>
    <row r="24" spans="1:17" s="199" customFormat="1" ht="12" customHeight="1" thickBot="1">
      <c r="A24" s="269"/>
      <c r="B24" s="270" t="s">
        <v>87</v>
      </c>
      <c r="C24" s="254"/>
      <c r="D24" s="271">
        <v>-3</v>
      </c>
      <c r="E24" s="271">
        <f>E22-D22</f>
        <v>1</v>
      </c>
      <c r="F24" s="271">
        <f>F22-E22</f>
        <v>8</v>
      </c>
      <c r="G24" s="271">
        <f>G22-F22</f>
        <v>-9</v>
      </c>
      <c r="H24" s="271">
        <f>H22-G22</f>
        <v>3</v>
      </c>
      <c r="I24" s="271">
        <f aca="true" t="shared" si="12" ref="I24:P24">I22-H22</f>
        <v>8</v>
      </c>
      <c r="J24" s="271">
        <f t="shared" si="12"/>
        <v>12</v>
      </c>
      <c r="K24" s="271">
        <f t="shared" si="12"/>
        <v>-16</v>
      </c>
      <c r="L24" s="271">
        <f t="shared" si="12"/>
        <v>18</v>
      </c>
      <c r="M24" s="271">
        <f t="shared" si="12"/>
        <v>-21</v>
      </c>
      <c r="N24" s="271">
        <f t="shared" si="12"/>
        <v>-3</v>
      </c>
      <c r="O24" s="271">
        <f t="shared" si="12"/>
        <v>0</v>
      </c>
      <c r="P24" s="271">
        <f t="shared" si="12"/>
        <v>0</v>
      </c>
      <c r="Q24" s="272"/>
    </row>
    <row r="25" spans="1:17" s="261" customFormat="1" ht="30.75" customHeight="1">
      <c r="A25" s="256" t="s">
        <v>59</v>
      </c>
      <c r="B25" s="257" t="s">
        <v>101</v>
      </c>
      <c r="C25" s="241"/>
      <c r="D25" s="242">
        <v>1</v>
      </c>
      <c r="E25" s="258">
        <v>0</v>
      </c>
      <c r="F25" s="258">
        <v>0</v>
      </c>
      <c r="G25" s="259">
        <v>1</v>
      </c>
      <c r="H25" s="258">
        <v>2</v>
      </c>
      <c r="I25" s="259">
        <v>1</v>
      </c>
      <c r="J25" s="258">
        <v>18</v>
      </c>
      <c r="K25" s="259">
        <v>2</v>
      </c>
      <c r="L25" s="258">
        <v>7</v>
      </c>
      <c r="M25" s="259">
        <v>2</v>
      </c>
      <c r="N25" s="258">
        <v>1</v>
      </c>
      <c r="O25" s="242">
        <v>0</v>
      </c>
      <c r="P25" s="242">
        <v>0</v>
      </c>
      <c r="Q25" s="243">
        <f>E25+F25+G25+H25+I25+J25+K25+L25+M25+N25+O25+P25</f>
        <v>34</v>
      </c>
    </row>
    <row r="26" spans="1:17" s="268" customFormat="1" ht="11.25" customHeight="1">
      <c r="A26" s="263"/>
      <c r="B26" s="264" t="s">
        <v>100</v>
      </c>
      <c r="C26" s="248"/>
      <c r="D26" s="249">
        <v>1</v>
      </c>
      <c r="E26" s="265">
        <v>0</v>
      </c>
      <c r="F26" s="265">
        <v>0</v>
      </c>
      <c r="G26" s="266">
        <v>1</v>
      </c>
      <c r="H26" s="265">
        <v>2</v>
      </c>
      <c r="I26" s="266">
        <v>1</v>
      </c>
      <c r="J26" s="265">
        <v>18</v>
      </c>
      <c r="K26" s="266">
        <v>2</v>
      </c>
      <c r="L26" s="265">
        <v>7</v>
      </c>
      <c r="M26" s="266">
        <v>2</v>
      </c>
      <c r="N26" s="265">
        <v>1</v>
      </c>
      <c r="O26" s="249">
        <v>0</v>
      </c>
      <c r="P26" s="249">
        <v>0</v>
      </c>
      <c r="Q26" s="250">
        <f>E26+F26+G26+H26+I26+J26+K26+L26+M26+N26+O26+P26</f>
        <v>34</v>
      </c>
    </row>
    <row r="27" spans="1:17" s="199" customFormat="1" ht="12" customHeight="1" thickBot="1">
      <c r="A27" s="269"/>
      <c r="B27" s="270" t="s">
        <v>87</v>
      </c>
      <c r="C27" s="254"/>
      <c r="D27" s="271">
        <v>1</v>
      </c>
      <c r="E27" s="271">
        <f>E25-D25</f>
        <v>-1</v>
      </c>
      <c r="F27" s="271">
        <f>F25-E25</f>
        <v>0</v>
      </c>
      <c r="G27" s="271">
        <f>G25-F25</f>
        <v>1</v>
      </c>
      <c r="H27" s="271">
        <v>0</v>
      </c>
      <c r="I27" s="271">
        <f aca="true" t="shared" si="13" ref="I27:P27">I25-H25</f>
        <v>-1</v>
      </c>
      <c r="J27" s="271">
        <f t="shared" si="13"/>
        <v>17</v>
      </c>
      <c r="K27" s="271">
        <f t="shared" si="13"/>
        <v>-16</v>
      </c>
      <c r="L27" s="271">
        <f t="shared" si="13"/>
        <v>5</v>
      </c>
      <c r="M27" s="271">
        <f t="shared" si="13"/>
        <v>-5</v>
      </c>
      <c r="N27" s="271">
        <f t="shared" si="13"/>
        <v>-1</v>
      </c>
      <c r="O27" s="271">
        <f t="shared" si="13"/>
        <v>-1</v>
      </c>
      <c r="P27" s="271">
        <f t="shared" si="13"/>
        <v>0</v>
      </c>
      <c r="Q27" s="272"/>
    </row>
    <row r="28" spans="1:17" s="261" customFormat="1" ht="30.75" customHeight="1">
      <c r="A28" s="239" t="s">
        <v>102</v>
      </c>
      <c r="B28" s="257" t="s">
        <v>30</v>
      </c>
      <c r="C28" s="241"/>
      <c r="D28" s="242">
        <v>5</v>
      </c>
      <c r="E28" s="258">
        <v>1</v>
      </c>
      <c r="F28" s="258">
        <v>0</v>
      </c>
      <c r="G28" s="259">
        <v>3</v>
      </c>
      <c r="H28" s="258">
        <v>1</v>
      </c>
      <c r="I28" s="259">
        <v>4</v>
      </c>
      <c r="J28" s="258">
        <v>0</v>
      </c>
      <c r="K28" s="259">
        <v>2</v>
      </c>
      <c r="L28" s="258">
        <v>8</v>
      </c>
      <c r="M28" s="259">
        <v>9</v>
      </c>
      <c r="N28" s="258">
        <v>2</v>
      </c>
      <c r="O28" s="242">
        <v>3</v>
      </c>
      <c r="P28" s="242">
        <v>6</v>
      </c>
      <c r="Q28" s="243">
        <f>E28+F28+G28+H28+I28+J28+K28+L28+M28+N28+O28+P28</f>
        <v>39</v>
      </c>
    </row>
    <row r="29" spans="1:17" s="268" customFormat="1" ht="11.25" customHeight="1">
      <c r="A29" s="246"/>
      <c r="B29" s="264" t="s">
        <v>100</v>
      </c>
      <c r="C29" s="248"/>
      <c r="D29" s="249">
        <v>2</v>
      </c>
      <c r="E29" s="265">
        <v>0</v>
      </c>
      <c r="F29" s="265">
        <v>0</v>
      </c>
      <c r="G29" s="266">
        <v>1</v>
      </c>
      <c r="H29" s="265">
        <v>1</v>
      </c>
      <c r="I29" s="266">
        <v>2</v>
      </c>
      <c r="J29" s="265">
        <v>0</v>
      </c>
      <c r="K29" s="266">
        <v>1</v>
      </c>
      <c r="L29" s="265">
        <v>3</v>
      </c>
      <c r="M29" s="266">
        <v>6</v>
      </c>
      <c r="N29" s="265">
        <v>1</v>
      </c>
      <c r="O29" s="249">
        <v>3</v>
      </c>
      <c r="P29" s="249">
        <v>3</v>
      </c>
      <c r="Q29" s="250">
        <f>E29+F29+G29+H29+I29+J29+K29+L29+M29+N29+O29+P29</f>
        <v>21</v>
      </c>
    </row>
    <row r="30" spans="1:17" s="199" customFormat="1" ht="14.25" customHeight="1" thickBot="1">
      <c r="A30" s="252"/>
      <c r="B30" s="270" t="s">
        <v>87</v>
      </c>
      <c r="C30" s="254"/>
      <c r="D30" s="271">
        <v>2</v>
      </c>
      <c r="E30" s="271">
        <f aca="true" t="shared" si="14" ref="E30:P30">E28-D28</f>
        <v>-4</v>
      </c>
      <c r="F30" s="271">
        <f t="shared" si="14"/>
        <v>-1</v>
      </c>
      <c r="G30" s="271">
        <f t="shared" si="14"/>
        <v>3</v>
      </c>
      <c r="H30" s="271">
        <f t="shared" si="14"/>
        <v>-2</v>
      </c>
      <c r="I30" s="271">
        <f t="shared" si="14"/>
        <v>3</v>
      </c>
      <c r="J30" s="271">
        <f t="shared" si="14"/>
        <v>-4</v>
      </c>
      <c r="K30" s="271">
        <f t="shared" si="14"/>
        <v>2</v>
      </c>
      <c r="L30" s="271">
        <f t="shared" si="14"/>
        <v>6</v>
      </c>
      <c r="M30" s="271">
        <f t="shared" si="14"/>
        <v>1</v>
      </c>
      <c r="N30" s="271">
        <f t="shared" si="14"/>
        <v>-7</v>
      </c>
      <c r="O30" s="271">
        <f t="shared" si="14"/>
        <v>1</v>
      </c>
      <c r="P30" s="271">
        <f t="shared" si="14"/>
        <v>3</v>
      </c>
      <c r="Q30" s="272"/>
    </row>
    <row r="31" spans="1:17" s="227" customFormat="1" ht="30.75" customHeight="1">
      <c r="A31" s="256" t="s">
        <v>103</v>
      </c>
      <c r="B31" s="273" t="s">
        <v>104</v>
      </c>
      <c r="C31" s="274"/>
      <c r="D31" s="242">
        <v>0</v>
      </c>
      <c r="E31" s="258">
        <v>0</v>
      </c>
      <c r="F31" s="258">
        <v>0</v>
      </c>
      <c r="G31" s="259">
        <v>0</v>
      </c>
      <c r="H31" s="258">
        <v>0</v>
      </c>
      <c r="I31" s="259">
        <v>0</v>
      </c>
      <c r="J31" s="258">
        <v>0</v>
      </c>
      <c r="K31" s="259">
        <v>0</v>
      </c>
      <c r="L31" s="258">
        <v>0</v>
      </c>
      <c r="M31" s="259">
        <v>0</v>
      </c>
      <c r="N31" s="258">
        <v>0</v>
      </c>
      <c r="O31" s="258">
        <v>0</v>
      </c>
      <c r="P31" s="258">
        <v>0</v>
      </c>
      <c r="Q31" s="243">
        <f>E31+F31+G31+H31+I31+J31+K31+L31+M31+N31+O31+P31</f>
        <v>0</v>
      </c>
    </row>
    <row r="32" spans="1:17" s="251" customFormat="1" ht="11.25" customHeight="1">
      <c r="A32" s="263"/>
      <c r="B32" s="264" t="s">
        <v>100</v>
      </c>
      <c r="C32" s="248"/>
      <c r="D32" s="249">
        <v>0</v>
      </c>
      <c r="E32" s="265">
        <v>0</v>
      </c>
      <c r="F32" s="265">
        <v>0</v>
      </c>
      <c r="G32" s="266">
        <v>0</v>
      </c>
      <c r="H32" s="265">
        <v>0</v>
      </c>
      <c r="I32" s="266">
        <v>0</v>
      </c>
      <c r="J32" s="265">
        <v>0</v>
      </c>
      <c r="K32" s="266">
        <v>0</v>
      </c>
      <c r="L32" s="265">
        <v>0</v>
      </c>
      <c r="M32" s="266">
        <v>0</v>
      </c>
      <c r="N32" s="265">
        <v>0</v>
      </c>
      <c r="O32" s="249">
        <v>0</v>
      </c>
      <c r="P32" s="249">
        <v>0</v>
      </c>
      <c r="Q32" s="250">
        <f>E32+F32+G32+H32+I32+J32+K32+L32+M32+N32+O32+P32</f>
        <v>0</v>
      </c>
    </row>
    <row r="33" spans="1:17" s="199" customFormat="1" ht="14.25" customHeight="1" thickBot="1">
      <c r="A33" s="269"/>
      <c r="B33" s="275"/>
      <c r="C33" s="276"/>
      <c r="D33" s="277">
        <v>0</v>
      </c>
      <c r="E33" s="271">
        <f aca="true" t="shared" si="15" ref="E33:P33">E31-D31</f>
        <v>0</v>
      </c>
      <c r="F33" s="271">
        <f t="shared" si="15"/>
        <v>0</v>
      </c>
      <c r="G33" s="271">
        <f t="shared" si="15"/>
        <v>0</v>
      </c>
      <c r="H33" s="271">
        <f t="shared" si="15"/>
        <v>0</v>
      </c>
      <c r="I33" s="271">
        <f t="shared" si="15"/>
        <v>0</v>
      </c>
      <c r="J33" s="271">
        <f t="shared" si="15"/>
        <v>0</v>
      </c>
      <c r="K33" s="271">
        <f t="shared" si="15"/>
        <v>0</v>
      </c>
      <c r="L33" s="271">
        <f t="shared" si="15"/>
        <v>0</v>
      </c>
      <c r="M33" s="271">
        <f t="shared" si="15"/>
        <v>0</v>
      </c>
      <c r="N33" s="271">
        <f t="shared" si="15"/>
        <v>0</v>
      </c>
      <c r="O33" s="271">
        <f t="shared" si="15"/>
        <v>0</v>
      </c>
      <c r="P33" s="271">
        <f t="shared" si="15"/>
        <v>0</v>
      </c>
      <c r="Q33" s="204"/>
    </row>
    <row r="34" spans="1:17" s="261" customFormat="1" ht="47.25" customHeight="1">
      <c r="A34" s="239" t="s">
        <v>102</v>
      </c>
      <c r="B34" s="273" t="s">
        <v>105</v>
      </c>
      <c r="C34" s="274"/>
      <c r="D34" s="242">
        <v>0</v>
      </c>
      <c r="E34" s="258">
        <v>0</v>
      </c>
      <c r="F34" s="258">
        <v>0</v>
      </c>
      <c r="G34" s="259">
        <v>0</v>
      </c>
      <c r="H34" s="258">
        <v>0</v>
      </c>
      <c r="I34" s="259">
        <v>0</v>
      </c>
      <c r="J34" s="258">
        <v>0</v>
      </c>
      <c r="K34" s="259">
        <v>0</v>
      </c>
      <c r="L34" s="258">
        <v>0</v>
      </c>
      <c r="M34" s="259">
        <v>0</v>
      </c>
      <c r="N34" s="258">
        <v>0</v>
      </c>
      <c r="O34" s="242">
        <v>0</v>
      </c>
      <c r="P34" s="242">
        <v>0</v>
      </c>
      <c r="Q34" s="243">
        <f>E34+F34+G34+H34+I34+J34+K34+L34+M34+N34+O34+P34</f>
        <v>0</v>
      </c>
    </row>
    <row r="35" spans="1:17" s="268" customFormat="1" ht="11.25" customHeight="1">
      <c r="A35" s="246"/>
      <c r="B35" s="264" t="s">
        <v>100</v>
      </c>
      <c r="C35" s="248"/>
      <c r="D35" s="249">
        <v>0</v>
      </c>
      <c r="E35" s="265">
        <v>0</v>
      </c>
      <c r="F35" s="265">
        <v>0</v>
      </c>
      <c r="G35" s="266">
        <v>0</v>
      </c>
      <c r="H35" s="265">
        <v>0</v>
      </c>
      <c r="I35" s="266">
        <v>0</v>
      </c>
      <c r="J35" s="265">
        <v>0</v>
      </c>
      <c r="K35" s="266">
        <v>0</v>
      </c>
      <c r="L35" s="265">
        <v>0</v>
      </c>
      <c r="M35" s="266">
        <v>0</v>
      </c>
      <c r="N35" s="265">
        <v>0</v>
      </c>
      <c r="O35" s="249">
        <v>0</v>
      </c>
      <c r="P35" s="249">
        <v>0</v>
      </c>
      <c r="Q35" s="250">
        <f>E35+F35+G35+H35+I35+J35+K35+L35+M35+N35+O35+P35</f>
        <v>0</v>
      </c>
    </row>
    <row r="36" spans="1:17" s="199" customFormat="1" ht="14.25" customHeight="1" thickBot="1">
      <c r="A36" s="252"/>
      <c r="B36" s="270" t="s">
        <v>87</v>
      </c>
      <c r="C36" s="254"/>
      <c r="D36" s="271">
        <v>0</v>
      </c>
      <c r="E36" s="271">
        <f aca="true" t="shared" si="16" ref="E36:P36">E34-D34</f>
        <v>0</v>
      </c>
      <c r="F36" s="271">
        <f t="shared" si="16"/>
        <v>0</v>
      </c>
      <c r="G36" s="271">
        <f t="shared" si="16"/>
        <v>0</v>
      </c>
      <c r="H36" s="271">
        <f t="shared" si="16"/>
        <v>0</v>
      </c>
      <c r="I36" s="271">
        <f t="shared" si="16"/>
        <v>0</v>
      </c>
      <c r="J36" s="271">
        <f t="shared" si="16"/>
        <v>0</v>
      </c>
      <c r="K36" s="271">
        <f t="shared" si="16"/>
        <v>0</v>
      </c>
      <c r="L36" s="271">
        <f t="shared" si="16"/>
        <v>0</v>
      </c>
      <c r="M36" s="271">
        <f t="shared" si="16"/>
        <v>0</v>
      </c>
      <c r="N36" s="271">
        <f t="shared" si="16"/>
        <v>0</v>
      </c>
      <c r="O36" s="271">
        <f t="shared" si="16"/>
        <v>0</v>
      </c>
      <c r="P36" s="271">
        <f t="shared" si="16"/>
        <v>0</v>
      </c>
      <c r="Q36" s="272"/>
    </row>
    <row r="37" spans="1:17" s="227" customFormat="1" ht="30.75" customHeight="1">
      <c r="A37" s="256" t="s">
        <v>103</v>
      </c>
      <c r="B37" s="257" t="s">
        <v>106</v>
      </c>
      <c r="C37" s="241"/>
      <c r="D37" s="242">
        <v>0</v>
      </c>
      <c r="E37" s="258">
        <v>0</v>
      </c>
      <c r="F37" s="258">
        <v>1</v>
      </c>
      <c r="G37" s="259">
        <v>0</v>
      </c>
      <c r="H37" s="258">
        <v>3</v>
      </c>
      <c r="I37" s="259">
        <v>1</v>
      </c>
      <c r="J37" s="258">
        <v>0</v>
      </c>
      <c r="K37" s="259">
        <v>0</v>
      </c>
      <c r="L37" s="258">
        <v>0</v>
      </c>
      <c r="M37" s="259">
        <v>0</v>
      </c>
      <c r="N37" s="258">
        <v>0</v>
      </c>
      <c r="O37" s="258">
        <v>0</v>
      </c>
      <c r="P37" s="258">
        <v>1</v>
      </c>
      <c r="Q37" s="243">
        <f>E37+F37+G37+H37+I37+J37+K37+L37+M37+N37+O37+P37</f>
        <v>6</v>
      </c>
    </row>
    <row r="38" spans="1:17" s="251" customFormat="1" ht="11.25" customHeight="1">
      <c r="A38" s="263"/>
      <c r="B38" s="264" t="s">
        <v>100</v>
      </c>
      <c r="C38" s="248"/>
      <c r="D38" s="249">
        <v>0</v>
      </c>
      <c r="E38" s="265">
        <v>0</v>
      </c>
      <c r="F38" s="265">
        <v>0</v>
      </c>
      <c r="G38" s="266">
        <v>0</v>
      </c>
      <c r="H38" s="265">
        <v>2</v>
      </c>
      <c r="I38" s="266">
        <v>0</v>
      </c>
      <c r="J38" s="265">
        <v>0</v>
      </c>
      <c r="K38" s="266">
        <v>0</v>
      </c>
      <c r="L38" s="265">
        <v>0</v>
      </c>
      <c r="M38" s="266">
        <v>0</v>
      </c>
      <c r="N38" s="265">
        <v>0</v>
      </c>
      <c r="O38" s="249">
        <v>0</v>
      </c>
      <c r="P38" s="249">
        <v>0</v>
      </c>
      <c r="Q38" s="250">
        <f>E38+F38+G38+H38+I38+J38+K38+L38+M38+N38+O38+P38</f>
        <v>2</v>
      </c>
    </row>
    <row r="39" spans="1:17" s="199" customFormat="1" ht="14.25" customHeight="1" thickBot="1">
      <c r="A39" s="269"/>
      <c r="B39" s="275"/>
      <c r="C39" s="276"/>
      <c r="D39" s="277">
        <v>0</v>
      </c>
      <c r="E39" s="271">
        <f>E37-D37</f>
        <v>0</v>
      </c>
      <c r="F39" s="271">
        <f aca="true" t="shared" si="17" ref="F39:P39">F37-E37</f>
        <v>1</v>
      </c>
      <c r="G39" s="271">
        <f t="shared" si="17"/>
        <v>-1</v>
      </c>
      <c r="H39" s="271">
        <f t="shared" si="17"/>
        <v>3</v>
      </c>
      <c r="I39" s="271">
        <f t="shared" si="17"/>
        <v>-2</v>
      </c>
      <c r="J39" s="271">
        <f t="shared" si="17"/>
        <v>-1</v>
      </c>
      <c r="K39" s="271">
        <f t="shared" si="17"/>
        <v>0</v>
      </c>
      <c r="L39" s="271">
        <f t="shared" si="17"/>
        <v>0</v>
      </c>
      <c r="M39" s="271">
        <f t="shared" si="17"/>
        <v>0</v>
      </c>
      <c r="N39" s="271">
        <f t="shared" si="17"/>
        <v>0</v>
      </c>
      <c r="O39" s="271">
        <f t="shared" si="17"/>
        <v>0</v>
      </c>
      <c r="P39" s="271">
        <f t="shared" si="17"/>
        <v>1</v>
      </c>
      <c r="Q39" s="204"/>
    </row>
    <row r="40" spans="1:17" s="227" customFormat="1" ht="81" customHeight="1">
      <c r="A40" s="256" t="s">
        <v>103</v>
      </c>
      <c r="B40" s="278" t="s">
        <v>107</v>
      </c>
      <c r="C40" s="279"/>
      <c r="D40" s="242">
        <v>0</v>
      </c>
      <c r="E40" s="258">
        <v>3</v>
      </c>
      <c r="F40" s="258">
        <v>10</v>
      </c>
      <c r="G40" s="259">
        <v>5</v>
      </c>
      <c r="H40" s="258">
        <v>7</v>
      </c>
      <c r="I40" s="259">
        <v>5</v>
      </c>
      <c r="J40" s="258">
        <v>4</v>
      </c>
      <c r="K40" s="259">
        <v>4</v>
      </c>
      <c r="L40" s="258">
        <v>6</v>
      </c>
      <c r="M40" s="259">
        <v>0</v>
      </c>
      <c r="N40" s="258">
        <v>2</v>
      </c>
      <c r="O40" s="258">
        <v>0</v>
      </c>
      <c r="P40" s="258">
        <v>3</v>
      </c>
      <c r="Q40" s="243">
        <f>E40+F40+G40+H40+I40+J40+K40+L40+M40+N40+O40+P40</f>
        <v>49</v>
      </c>
    </row>
    <row r="41" spans="1:17" s="251" customFormat="1" ht="11.25" customHeight="1">
      <c r="A41" s="263"/>
      <c r="B41" s="264" t="s">
        <v>100</v>
      </c>
      <c r="C41" s="248"/>
      <c r="D41" s="249">
        <v>0</v>
      </c>
      <c r="E41" s="265">
        <v>2</v>
      </c>
      <c r="F41" s="265">
        <v>10</v>
      </c>
      <c r="G41" s="266">
        <v>3</v>
      </c>
      <c r="H41" s="265">
        <v>1</v>
      </c>
      <c r="I41" s="266">
        <v>3</v>
      </c>
      <c r="J41" s="265">
        <v>2</v>
      </c>
      <c r="K41" s="266">
        <v>3</v>
      </c>
      <c r="L41" s="265">
        <v>5</v>
      </c>
      <c r="M41" s="266">
        <v>0</v>
      </c>
      <c r="N41" s="265">
        <v>2</v>
      </c>
      <c r="O41" s="249">
        <v>0</v>
      </c>
      <c r="P41" s="249">
        <v>2</v>
      </c>
      <c r="Q41" s="250">
        <f>E41+F41+G41+H41+I41+J41+K41+L41+M41+N41+O41+P41</f>
        <v>33</v>
      </c>
    </row>
    <row r="42" spans="1:17" s="199" customFormat="1" ht="14.25" customHeight="1" thickBot="1">
      <c r="A42" s="269"/>
      <c r="B42" s="275"/>
      <c r="C42" s="276"/>
      <c r="D42" s="277">
        <v>0</v>
      </c>
      <c r="E42" s="271">
        <f aca="true" t="shared" si="18" ref="E42:P42">E40-D40</f>
        <v>3</v>
      </c>
      <c r="F42" s="271">
        <f t="shared" si="18"/>
        <v>7</v>
      </c>
      <c r="G42" s="271">
        <f t="shared" si="18"/>
        <v>-5</v>
      </c>
      <c r="H42" s="271">
        <f t="shared" si="18"/>
        <v>2</v>
      </c>
      <c r="I42" s="271">
        <f t="shared" si="18"/>
        <v>-2</v>
      </c>
      <c r="J42" s="271">
        <f t="shared" si="18"/>
        <v>-1</v>
      </c>
      <c r="K42" s="271">
        <f t="shared" si="18"/>
        <v>0</v>
      </c>
      <c r="L42" s="271">
        <f t="shared" si="18"/>
        <v>2</v>
      </c>
      <c r="M42" s="271">
        <f t="shared" si="18"/>
        <v>-6</v>
      </c>
      <c r="N42" s="271">
        <f t="shared" si="18"/>
        <v>2</v>
      </c>
      <c r="O42" s="271">
        <f t="shared" si="18"/>
        <v>-2</v>
      </c>
      <c r="P42" s="271">
        <f t="shared" si="18"/>
        <v>3</v>
      </c>
      <c r="Q42" s="204"/>
    </row>
    <row r="43" spans="1:17" s="261" customFormat="1" ht="30.75" customHeight="1">
      <c r="A43" s="239" t="s">
        <v>102</v>
      </c>
      <c r="B43" s="257" t="s">
        <v>108</v>
      </c>
      <c r="C43" s="241"/>
      <c r="D43" s="242">
        <v>2</v>
      </c>
      <c r="E43" s="258">
        <v>59</v>
      </c>
      <c r="F43" s="258">
        <v>39</v>
      </c>
      <c r="G43" s="259">
        <v>12</v>
      </c>
      <c r="H43" s="258">
        <v>3</v>
      </c>
      <c r="I43" s="259">
        <v>8</v>
      </c>
      <c r="J43" s="258">
        <v>20</v>
      </c>
      <c r="K43" s="259">
        <v>36</v>
      </c>
      <c r="L43" s="258">
        <v>3</v>
      </c>
      <c r="M43" s="259">
        <v>56</v>
      </c>
      <c r="N43" s="258">
        <v>0</v>
      </c>
      <c r="O43" s="242">
        <v>1</v>
      </c>
      <c r="P43" s="242">
        <v>1</v>
      </c>
      <c r="Q43" s="243">
        <f>E43+F43+G43+H43+I43+J43+K43+L43+M43+N43+O43+P43</f>
        <v>238</v>
      </c>
    </row>
    <row r="44" spans="1:17" s="268" customFormat="1" ht="11.25" customHeight="1">
      <c r="A44" s="246"/>
      <c r="B44" s="264" t="s">
        <v>100</v>
      </c>
      <c r="C44" s="248"/>
      <c r="D44" s="249">
        <v>2</v>
      </c>
      <c r="E44" s="265">
        <v>0</v>
      </c>
      <c r="F44" s="265">
        <v>26</v>
      </c>
      <c r="G44" s="266">
        <v>6</v>
      </c>
      <c r="H44" s="265">
        <v>2</v>
      </c>
      <c r="I44" s="266">
        <v>8</v>
      </c>
      <c r="J44" s="265">
        <v>13</v>
      </c>
      <c r="K44" s="266">
        <v>26</v>
      </c>
      <c r="L44" s="265">
        <v>3</v>
      </c>
      <c r="M44" s="266">
        <v>38</v>
      </c>
      <c r="N44" s="265">
        <v>0</v>
      </c>
      <c r="O44" s="249">
        <v>0</v>
      </c>
      <c r="P44" s="249">
        <v>1</v>
      </c>
      <c r="Q44" s="250">
        <f>E44+F44+G44+H44+I44+J44+K44+L44+M44+N44+O44+P44</f>
        <v>123</v>
      </c>
    </row>
    <row r="45" spans="1:17" s="268" customFormat="1" ht="11.25" customHeight="1">
      <c r="A45" s="246"/>
      <c r="B45" s="280"/>
      <c r="C45" s="281" t="s">
        <v>109</v>
      </c>
      <c r="D45" s="280">
        <v>0</v>
      </c>
      <c r="E45" s="282">
        <v>0</v>
      </c>
      <c r="F45" s="282">
        <v>0</v>
      </c>
      <c r="G45" s="283">
        <v>0</v>
      </c>
      <c r="H45" s="282">
        <v>0</v>
      </c>
      <c r="I45" s="283">
        <v>0</v>
      </c>
      <c r="J45" s="282">
        <v>0</v>
      </c>
      <c r="K45" s="283">
        <v>0</v>
      </c>
      <c r="L45" s="282">
        <v>0</v>
      </c>
      <c r="M45" s="283">
        <v>0</v>
      </c>
      <c r="N45" s="282">
        <v>0</v>
      </c>
      <c r="O45" s="280">
        <v>0</v>
      </c>
      <c r="P45" s="280">
        <v>0</v>
      </c>
      <c r="Q45" s="250">
        <f>E45+F45+G45+H45+I45+J45+K45+L45+M45+N45+O45+P45</f>
        <v>0</v>
      </c>
    </row>
    <row r="46" spans="1:17" s="199" customFormat="1" ht="14.25" customHeight="1" thickBot="1">
      <c r="A46" s="252"/>
      <c r="B46" s="270" t="s">
        <v>87</v>
      </c>
      <c r="C46" s="254"/>
      <c r="D46" s="271">
        <v>-1</v>
      </c>
      <c r="E46" s="271">
        <f>E43-D43</f>
        <v>57</v>
      </c>
      <c r="F46" s="271">
        <f>F43-E43</f>
        <v>-20</v>
      </c>
      <c r="G46" s="271">
        <f>G43-F43</f>
        <v>-27</v>
      </c>
      <c r="H46" s="271">
        <f>H43-G43</f>
        <v>-9</v>
      </c>
      <c r="I46" s="271">
        <f aca="true" t="shared" si="19" ref="I46:P46">I43-H43</f>
        <v>5</v>
      </c>
      <c r="J46" s="271">
        <f t="shared" si="19"/>
        <v>12</v>
      </c>
      <c r="K46" s="271">
        <f t="shared" si="19"/>
        <v>16</v>
      </c>
      <c r="L46" s="271">
        <f t="shared" si="19"/>
        <v>-33</v>
      </c>
      <c r="M46" s="271">
        <f t="shared" si="19"/>
        <v>53</v>
      </c>
      <c r="N46" s="271">
        <f t="shared" si="19"/>
        <v>-56</v>
      </c>
      <c r="O46" s="271">
        <f t="shared" si="19"/>
        <v>1</v>
      </c>
      <c r="P46" s="271">
        <f t="shared" si="19"/>
        <v>0</v>
      </c>
      <c r="Q46" s="272"/>
    </row>
    <row r="47" spans="1:17" s="261" customFormat="1" ht="30.75" customHeight="1">
      <c r="A47" s="256" t="s">
        <v>110</v>
      </c>
      <c r="B47" s="257" t="s">
        <v>111</v>
      </c>
      <c r="C47" s="241"/>
      <c r="D47" s="242">
        <v>0</v>
      </c>
      <c r="E47" s="258">
        <v>0</v>
      </c>
      <c r="F47" s="258">
        <v>0</v>
      </c>
      <c r="G47" s="259">
        <v>0</v>
      </c>
      <c r="H47" s="258">
        <v>0</v>
      </c>
      <c r="I47" s="259">
        <v>0</v>
      </c>
      <c r="J47" s="258">
        <v>0</v>
      </c>
      <c r="K47" s="259">
        <v>0</v>
      </c>
      <c r="L47" s="258">
        <v>0</v>
      </c>
      <c r="M47" s="259">
        <v>0</v>
      </c>
      <c r="N47" s="258">
        <v>0</v>
      </c>
      <c r="O47" s="242">
        <v>0</v>
      </c>
      <c r="P47" s="242">
        <v>0</v>
      </c>
      <c r="Q47" s="243">
        <f>E47+F47+G47+H47+I47+J47+K47+L47+M47+N47+O47+P47</f>
        <v>0</v>
      </c>
    </row>
    <row r="48" spans="1:17" s="268" customFormat="1" ht="11.25" customHeight="1">
      <c r="A48" s="263"/>
      <c r="B48" s="264" t="s">
        <v>100</v>
      </c>
      <c r="C48" s="248"/>
      <c r="D48" s="249">
        <v>0</v>
      </c>
      <c r="E48" s="265">
        <v>0</v>
      </c>
      <c r="F48" s="265">
        <v>0</v>
      </c>
      <c r="G48" s="266">
        <v>0</v>
      </c>
      <c r="H48" s="265">
        <v>0</v>
      </c>
      <c r="I48" s="266">
        <v>0</v>
      </c>
      <c r="J48" s="265">
        <v>0</v>
      </c>
      <c r="K48" s="266">
        <v>0</v>
      </c>
      <c r="L48" s="265">
        <v>0</v>
      </c>
      <c r="M48" s="266">
        <v>0</v>
      </c>
      <c r="N48" s="265">
        <v>0</v>
      </c>
      <c r="O48" s="249">
        <v>0</v>
      </c>
      <c r="P48" s="249">
        <v>0</v>
      </c>
      <c r="Q48" s="250">
        <f>E48+F48+G48+H48+I48+J48+K48+L48+M48+N48+O48+P48</f>
        <v>0</v>
      </c>
    </row>
    <row r="49" spans="1:17" s="199" customFormat="1" ht="14.25" customHeight="1" thickBot="1">
      <c r="A49" s="269"/>
      <c r="B49" s="270" t="s">
        <v>87</v>
      </c>
      <c r="C49" s="254"/>
      <c r="D49" s="271">
        <v>0</v>
      </c>
      <c r="E49" s="271">
        <f>E47-D47</f>
        <v>0</v>
      </c>
      <c r="F49" s="271">
        <f>F47-E47</f>
        <v>0</v>
      </c>
      <c r="G49" s="271" t="s">
        <v>112</v>
      </c>
      <c r="H49" s="271">
        <f>H47-G47</f>
        <v>0</v>
      </c>
      <c r="I49" s="271">
        <v>0</v>
      </c>
      <c r="J49" s="271">
        <f aca="true" t="shared" si="20" ref="J49:P49">J47-I47</f>
        <v>0</v>
      </c>
      <c r="K49" s="271">
        <f t="shared" si="20"/>
        <v>0</v>
      </c>
      <c r="L49" s="271">
        <f t="shared" si="20"/>
        <v>0</v>
      </c>
      <c r="M49" s="271">
        <f t="shared" si="20"/>
        <v>0</v>
      </c>
      <c r="N49" s="271">
        <f t="shared" si="20"/>
        <v>0</v>
      </c>
      <c r="O49" s="271">
        <f t="shared" si="20"/>
        <v>0</v>
      </c>
      <c r="P49" s="271">
        <f t="shared" si="20"/>
        <v>0</v>
      </c>
      <c r="Q49" s="272"/>
    </row>
    <row r="50" spans="1:17" s="227" customFormat="1" ht="30.75" customHeight="1">
      <c r="A50" s="256" t="s">
        <v>103</v>
      </c>
      <c r="B50" s="257" t="s">
        <v>113</v>
      </c>
      <c r="C50" s="241"/>
      <c r="D50" s="242">
        <v>0</v>
      </c>
      <c r="E50" s="258">
        <v>0</v>
      </c>
      <c r="F50" s="258">
        <v>0</v>
      </c>
      <c r="G50" s="259">
        <v>0</v>
      </c>
      <c r="H50" s="258">
        <v>0</v>
      </c>
      <c r="I50" s="259">
        <v>0</v>
      </c>
      <c r="J50" s="258">
        <v>0</v>
      </c>
      <c r="K50" s="259">
        <v>0</v>
      </c>
      <c r="L50" s="258">
        <v>0</v>
      </c>
      <c r="M50" s="259">
        <v>0</v>
      </c>
      <c r="N50" s="258">
        <v>0</v>
      </c>
      <c r="O50" s="258">
        <v>0</v>
      </c>
      <c r="P50" s="258">
        <v>0</v>
      </c>
      <c r="Q50" s="243">
        <f>E50+F50+G50+H50+I50+J50+K50+L50+M50+N50+O50+P50</f>
        <v>0</v>
      </c>
    </row>
    <row r="51" spans="1:17" s="251" customFormat="1" ht="11.25" customHeight="1">
      <c r="A51" s="263"/>
      <c r="B51" s="264" t="s">
        <v>100</v>
      </c>
      <c r="C51" s="248"/>
      <c r="D51" s="249">
        <v>0</v>
      </c>
      <c r="E51" s="265">
        <v>0</v>
      </c>
      <c r="F51" s="265">
        <v>0</v>
      </c>
      <c r="G51" s="266">
        <v>0</v>
      </c>
      <c r="H51" s="265">
        <v>0</v>
      </c>
      <c r="I51" s="266">
        <v>0</v>
      </c>
      <c r="J51" s="265">
        <v>0</v>
      </c>
      <c r="K51" s="266">
        <v>0</v>
      </c>
      <c r="L51" s="265">
        <v>0</v>
      </c>
      <c r="M51" s="266">
        <v>0</v>
      </c>
      <c r="N51" s="265">
        <v>0</v>
      </c>
      <c r="O51" s="249">
        <v>0</v>
      </c>
      <c r="P51" s="249">
        <v>0</v>
      </c>
      <c r="Q51" s="250">
        <f>E51+F51+G51+H51+I51+J51+K51+L51+M51+N51+O51+P51</f>
        <v>0</v>
      </c>
    </row>
    <row r="52" spans="1:17" s="251" customFormat="1" ht="11.25" customHeight="1">
      <c r="A52" s="263"/>
      <c r="B52" s="284"/>
      <c r="C52" s="285" t="s">
        <v>114</v>
      </c>
      <c r="D52" s="249">
        <v>0</v>
      </c>
      <c r="E52" s="249">
        <v>0</v>
      </c>
      <c r="F52" s="249">
        <v>0</v>
      </c>
      <c r="G52" s="249">
        <v>0</v>
      </c>
      <c r="H52" s="249">
        <v>0</v>
      </c>
      <c r="I52" s="249">
        <v>0</v>
      </c>
      <c r="J52" s="249">
        <v>0</v>
      </c>
      <c r="K52" s="249">
        <v>0</v>
      </c>
      <c r="L52" s="249">
        <v>0</v>
      </c>
      <c r="M52" s="249">
        <v>0</v>
      </c>
      <c r="N52" s="249">
        <v>0</v>
      </c>
      <c r="O52" s="249">
        <v>0</v>
      </c>
      <c r="P52" s="249">
        <v>0</v>
      </c>
      <c r="Q52" s="250">
        <f>E52+F52+G52+H52+I52+J52+K52+L52+M52+N52+O52+P52</f>
        <v>0</v>
      </c>
    </row>
    <row r="53" spans="1:17" s="199" customFormat="1" ht="14.25" customHeight="1" thickBot="1">
      <c r="A53" s="269"/>
      <c r="B53" s="270" t="s">
        <v>87</v>
      </c>
      <c r="C53" s="254"/>
      <c r="D53" s="277">
        <v>0</v>
      </c>
      <c r="E53" s="271">
        <f aca="true" t="shared" si="21" ref="E53:P53">E50-D50</f>
        <v>0</v>
      </c>
      <c r="F53" s="271">
        <f t="shared" si="21"/>
        <v>0</v>
      </c>
      <c r="G53" s="271">
        <f t="shared" si="21"/>
        <v>0</v>
      </c>
      <c r="H53" s="271">
        <f t="shared" si="21"/>
        <v>0</v>
      </c>
      <c r="I53" s="271">
        <f t="shared" si="21"/>
        <v>0</v>
      </c>
      <c r="J53" s="271">
        <f t="shared" si="21"/>
        <v>0</v>
      </c>
      <c r="K53" s="271">
        <f t="shared" si="21"/>
        <v>0</v>
      </c>
      <c r="L53" s="271">
        <f t="shared" si="21"/>
        <v>0</v>
      </c>
      <c r="M53" s="271">
        <f t="shared" si="21"/>
        <v>0</v>
      </c>
      <c r="N53" s="271">
        <f t="shared" si="21"/>
        <v>0</v>
      </c>
      <c r="O53" s="271">
        <f t="shared" si="21"/>
        <v>0</v>
      </c>
      <c r="P53" s="271">
        <f t="shared" si="21"/>
        <v>0</v>
      </c>
      <c r="Q53" s="204"/>
    </row>
    <row r="54" spans="1:17" s="261" customFormat="1" ht="30.75" customHeight="1">
      <c r="A54" s="256" t="s">
        <v>115</v>
      </c>
      <c r="B54" s="257" t="s">
        <v>116</v>
      </c>
      <c r="C54" s="241"/>
      <c r="D54" s="242">
        <v>0</v>
      </c>
      <c r="E54" s="258">
        <v>0</v>
      </c>
      <c r="F54" s="258">
        <v>0</v>
      </c>
      <c r="G54" s="259">
        <v>3</v>
      </c>
      <c r="H54" s="258">
        <v>1</v>
      </c>
      <c r="I54" s="259">
        <v>1</v>
      </c>
      <c r="J54" s="258">
        <v>0</v>
      </c>
      <c r="K54" s="259">
        <v>5</v>
      </c>
      <c r="L54" s="258">
        <v>0</v>
      </c>
      <c r="M54" s="259">
        <v>2</v>
      </c>
      <c r="N54" s="258">
        <v>0</v>
      </c>
      <c r="O54" s="242">
        <v>0</v>
      </c>
      <c r="P54" s="242">
        <v>1</v>
      </c>
      <c r="Q54" s="243">
        <f>E54+F54+G54+H54+I54+J54+K54+L54+M54+N54+O54+P54</f>
        <v>13</v>
      </c>
    </row>
    <row r="55" spans="1:17" s="268" customFormat="1" ht="11.25" customHeight="1">
      <c r="A55" s="263"/>
      <c r="B55" s="264" t="s">
        <v>88</v>
      </c>
      <c r="C55" s="248"/>
      <c r="D55" s="249">
        <v>0</v>
      </c>
      <c r="E55" s="265">
        <v>0</v>
      </c>
      <c r="F55" s="265">
        <v>0</v>
      </c>
      <c r="G55" s="266">
        <v>2</v>
      </c>
      <c r="H55" s="265">
        <v>1</v>
      </c>
      <c r="I55" s="266">
        <v>1</v>
      </c>
      <c r="J55" s="265">
        <v>0</v>
      </c>
      <c r="K55" s="266">
        <v>5</v>
      </c>
      <c r="L55" s="265">
        <v>0</v>
      </c>
      <c r="M55" s="266">
        <v>2</v>
      </c>
      <c r="N55" s="265">
        <v>0</v>
      </c>
      <c r="O55" s="249">
        <v>0</v>
      </c>
      <c r="P55" s="249">
        <v>1</v>
      </c>
      <c r="Q55" s="250">
        <f>E55+F55+G55+H55+I55+J55+K55+L55+M55+N55+O55+P55</f>
        <v>12</v>
      </c>
    </row>
    <row r="56" spans="1:17" s="199" customFormat="1" ht="17.25" customHeight="1" thickBot="1">
      <c r="A56" s="269"/>
      <c r="B56" s="270" t="s">
        <v>117</v>
      </c>
      <c r="C56" s="254"/>
      <c r="D56" s="286">
        <v>0</v>
      </c>
      <c r="E56" s="286">
        <v>0</v>
      </c>
      <c r="F56" s="286">
        <v>0</v>
      </c>
      <c r="G56" s="286">
        <v>0</v>
      </c>
      <c r="H56" s="286">
        <v>0</v>
      </c>
      <c r="I56" s="286">
        <v>0</v>
      </c>
      <c r="J56" s="286">
        <v>0</v>
      </c>
      <c r="K56" s="286">
        <v>0</v>
      </c>
      <c r="L56" s="286">
        <v>0</v>
      </c>
      <c r="M56" s="286">
        <v>0</v>
      </c>
      <c r="N56" s="286">
        <v>0</v>
      </c>
      <c r="O56" s="286">
        <v>0</v>
      </c>
      <c r="P56" s="286">
        <v>0</v>
      </c>
      <c r="Q56" s="272">
        <f>E56+F56+G56+H56+I56+J56+K56+L56+M56+N56+O56+P56</f>
        <v>0</v>
      </c>
    </row>
    <row r="58" spans="3:17" ht="12.75">
      <c r="C58" s="268" t="s">
        <v>118</v>
      </c>
      <c r="D58">
        <v>48</v>
      </c>
      <c r="E58">
        <f aca="true" t="shared" si="22" ref="E58:P58">E54+E19</f>
        <v>100</v>
      </c>
      <c r="F58">
        <f t="shared" si="22"/>
        <v>82</v>
      </c>
      <c r="G58">
        <f t="shared" si="22"/>
        <v>86</v>
      </c>
      <c r="H58">
        <f t="shared" si="22"/>
        <v>65</v>
      </c>
      <c r="I58">
        <f t="shared" si="22"/>
        <v>205</v>
      </c>
      <c r="J58">
        <f t="shared" si="22"/>
        <v>145</v>
      </c>
      <c r="K58">
        <f t="shared" si="22"/>
        <v>105</v>
      </c>
      <c r="L58">
        <f t="shared" si="22"/>
        <v>69</v>
      </c>
      <c r="M58">
        <f t="shared" si="22"/>
        <v>149</v>
      </c>
      <c r="N58">
        <f t="shared" si="22"/>
        <v>165</v>
      </c>
      <c r="O58">
        <f>O54+O19</f>
        <v>112</v>
      </c>
      <c r="P58">
        <f t="shared" si="22"/>
        <v>28</v>
      </c>
      <c r="Q58">
        <f>Q54+Q19</f>
        <v>1311</v>
      </c>
    </row>
  </sheetData>
  <sheetProtection/>
  <mergeCells count="60">
    <mergeCell ref="A50:A53"/>
    <mergeCell ref="B50:C50"/>
    <mergeCell ref="B51:C51"/>
    <mergeCell ref="B53:C53"/>
    <mergeCell ref="A54:A56"/>
    <mergeCell ref="B54:C54"/>
    <mergeCell ref="B55:C55"/>
    <mergeCell ref="B56:C56"/>
    <mergeCell ref="A43:A46"/>
    <mergeCell ref="B43:C43"/>
    <mergeCell ref="B44:C44"/>
    <mergeCell ref="B46:C46"/>
    <mergeCell ref="A47:A49"/>
    <mergeCell ref="B47:C47"/>
    <mergeCell ref="B48:C48"/>
    <mergeCell ref="B49:C49"/>
    <mergeCell ref="A37:A39"/>
    <mergeCell ref="B37:C37"/>
    <mergeCell ref="B38:C38"/>
    <mergeCell ref="B39:C39"/>
    <mergeCell ref="A40:A42"/>
    <mergeCell ref="B40:C40"/>
    <mergeCell ref="B41:C41"/>
    <mergeCell ref="B42:C42"/>
    <mergeCell ref="A31:A33"/>
    <mergeCell ref="B31:C31"/>
    <mergeCell ref="B32:C32"/>
    <mergeCell ref="B33:C33"/>
    <mergeCell ref="A34:A36"/>
    <mergeCell ref="B34:C34"/>
    <mergeCell ref="B35:C35"/>
    <mergeCell ref="B36:C36"/>
    <mergeCell ref="A25:A27"/>
    <mergeCell ref="B25:C25"/>
    <mergeCell ref="B26:C26"/>
    <mergeCell ref="B27:C27"/>
    <mergeCell ref="A28:A30"/>
    <mergeCell ref="B28:C28"/>
    <mergeCell ref="B29:C29"/>
    <mergeCell ref="B30:C30"/>
    <mergeCell ref="A19:A21"/>
    <mergeCell ref="B19:C19"/>
    <mergeCell ref="B20:C20"/>
    <mergeCell ref="B21:C21"/>
    <mergeCell ref="A22:A24"/>
    <mergeCell ref="B22:C22"/>
    <mergeCell ref="B23:C23"/>
    <mergeCell ref="B24:C24"/>
    <mergeCell ref="B7:C7"/>
    <mergeCell ref="B8:B15"/>
    <mergeCell ref="A16:A18"/>
    <mergeCell ref="B16:C16"/>
    <mergeCell ref="B17:C17"/>
    <mergeCell ref="B18:C18"/>
    <mergeCell ref="A1:Q1"/>
    <mergeCell ref="A2:C2"/>
    <mergeCell ref="A3:C3"/>
    <mergeCell ref="B4:C4"/>
    <mergeCell ref="B5:C5"/>
    <mergeCell ref="B6:C6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"/>
  <sheetViews>
    <sheetView zoomScalePageLayoutView="0" workbookViewId="0" topLeftCell="A1">
      <selection activeCell="AA57" sqref="AA57"/>
    </sheetView>
  </sheetViews>
  <sheetFormatPr defaultColWidth="9.00390625" defaultRowHeight="12.75"/>
  <cols>
    <col min="1" max="1" width="13.125" style="0" customWidth="1"/>
    <col min="3" max="38" width="3.875" style="0" customWidth="1"/>
    <col min="39" max="41" width="4.875" style="0" customWidth="1"/>
  </cols>
  <sheetData>
    <row r="1" spans="1:41" ht="39" customHeight="1" thickBot="1">
      <c r="A1" s="289" t="s">
        <v>119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</row>
    <row r="2" spans="1:41" ht="30.75" customHeight="1">
      <c r="A2" s="291"/>
      <c r="B2" s="292"/>
      <c r="C2" s="293" t="s">
        <v>3</v>
      </c>
      <c r="D2" s="294"/>
      <c r="E2" s="295"/>
      <c r="F2" s="293" t="s">
        <v>4</v>
      </c>
      <c r="G2" s="294"/>
      <c r="H2" s="295"/>
      <c r="I2" s="293" t="s">
        <v>5</v>
      </c>
      <c r="J2" s="294"/>
      <c r="K2" s="295"/>
      <c r="L2" s="293" t="s">
        <v>6</v>
      </c>
      <c r="M2" s="294"/>
      <c r="N2" s="295"/>
      <c r="O2" s="293" t="s">
        <v>7</v>
      </c>
      <c r="P2" s="294"/>
      <c r="Q2" s="295"/>
      <c r="R2" s="296" t="s">
        <v>8</v>
      </c>
      <c r="S2" s="294"/>
      <c r="T2" s="295"/>
      <c r="U2" s="293" t="s">
        <v>9</v>
      </c>
      <c r="V2" s="294"/>
      <c r="W2" s="295"/>
      <c r="X2" s="293" t="s">
        <v>10</v>
      </c>
      <c r="Y2" s="294"/>
      <c r="Z2" s="295"/>
      <c r="AA2" s="297" t="s">
        <v>11</v>
      </c>
      <c r="AB2" s="294"/>
      <c r="AC2" s="298"/>
      <c r="AD2" s="293" t="s">
        <v>12</v>
      </c>
      <c r="AE2" s="294"/>
      <c r="AF2" s="295"/>
      <c r="AG2" s="297" t="s">
        <v>13</v>
      </c>
      <c r="AH2" s="294"/>
      <c r="AI2" s="298"/>
      <c r="AJ2" s="296" t="s">
        <v>14</v>
      </c>
      <c r="AK2" s="294"/>
      <c r="AL2" s="295"/>
      <c r="AM2" s="296" t="s">
        <v>86</v>
      </c>
      <c r="AN2" s="294"/>
      <c r="AO2" s="295"/>
    </row>
    <row r="3" spans="1:41" ht="13.5" customHeight="1" thickBot="1">
      <c r="A3" s="299"/>
      <c r="B3" s="300"/>
      <c r="C3" s="301" t="s">
        <v>120</v>
      </c>
      <c r="D3" s="302" t="s">
        <v>121</v>
      </c>
      <c r="E3" s="303" t="s">
        <v>16</v>
      </c>
      <c r="F3" s="301" t="s">
        <v>120</v>
      </c>
      <c r="G3" s="302" t="s">
        <v>121</v>
      </c>
      <c r="H3" s="303" t="s">
        <v>16</v>
      </c>
      <c r="I3" s="301" t="s">
        <v>120</v>
      </c>
      <c r="J3" s="302" t="s">
        <v>121</v>
      </c>
      <c r="K3" s="303" t="s">
        <v>16</v>
      </c>
      <c r="L3" s="301" t="s">
        <v>120</v>
      </c>
      <c r="M3" s="302" t="s">
        <v>121</v>
      </c>
      <c r="N3" s="303" t="s">
        <v>16</v>
      </c>
      <c r="O3" s="301" t="s">
        <v>120</v>
      </c>
      <c r="P3" s="302" t="s">
        <v>121</v>
      </c>
      <c r="Q3" s="303" t="s">
        <v>16</v>
      </c>
      <c r="R3" s="301" t="s">
        <v>120</v>
      </c>
      <c r="S3" s="302" t="s">
        <v>121</v>
      </c>
      <c r="T3" s="303" t="s">
        <v>16</v>
      </c>
      <c r="U3" s="301" t="s">
        <v>120</v>
      </c>
      <c r="V3" s="302" t="s">
        <v>121</v>
      </c>
      <c r="W3" s="303" t="s">
        <v>16</v>
      </c>
      <c r="X3" s="301" t="s">
        <v>120</v>
      </c>
      <c r="Y3" s="302" t="s">
        <v>121</v>
      </c>
      <c r="Z3" s="303" t="s">
        <v>16</v>
      </c>
      <c r="AA3" s="301" t="s">
        <v>120</v>
      </c>
      <c r="AB3" s="302" t="s">
        <v>121</v>
      </c>
      <c r="AC3" s="303" t="s">
        <v>16</v>
      </c>
      <c r="AD3" s="301" t="s">
        <v>120</v>
      </c>
      <c r="AE3" s="302" t="s">
        <v>121</v>
      </c>
      <c r="AF3" s="303" t="s">
        <v>16</v>
      </c>
      <c r="AG3" s="301" t="s">
        <v>120</v>
      </c>
      <c r="AH3" s="302" t="s">
        <v>121</v>
      </c>
      <c r="AI3" s="303" t="s">
        <v>16</v>
      </c>
      <c r="AJ3" s="301" t="s">
        <v>120</v>
      </c>
      <c r="AK3" s="302" t="s">
        <v>121</v>
      </c>
      <c r="AL3" s="303" t="s">
        <v>16</v>
      </c>
      <c r="AM3" s="304" t="s">
        <v>120</v>
      </c>
      <c r="AN3" s="305" t="s">
        <v>121</v>
      </c>
      <c r="AO3" s="306" t="s">
        <v>16</v>
      </c>
    </row>
    <row r="4" spans="1:41" ht="45" customHeight="1">
      <c r="A4" s="307" t="s">
        <v>122</v>
      </c>
      <c r="B4" s="308" t="s">
        <v>123</v>
      </c>
      <c r="C4" s="309">
        <v>69</v>
      </c>
      <c r="D4" s="310">
        <v>0</v>
      </c>
      <c r="E4" s="311">
        <v>133</v>
      </c>
      <c r="F4" s="309">
        <v>58</v>
      </c>
      <c r="G4" s="310">
        <v>0</v>
      </c>
      <c r="H4" s="311">
        <v>113</v>
      </c>
      <c r="I4" s="309">
        <v>75</v>
      </c>
      <c r="J4" s="310">
        <v>3</v>
      </c>
      <c r="K4" s="311">
        <v>87</v>
      </c>
      <c r="L4" s="309">
        <v>33</v>
      </c>
      <c r="M4" s="310">
        <v>1</v>
      </c>
      <c r="N4" s="311">
        <v>52</v>
      </c>
      <c r="O4" s="309">
        <v>60</v>
      </c>
      <c r="P4" s="310">
        <v>1</v>
      </c>
      <c r="Q4" s="311">
        <v>92</v>
      </c>
      <c r="R4" s="309">
        <v>132</v>
      </c>
      <c r="S4" s="310">
        <v>0</v>
      </c>
      <c r="T4" s="311">
        <v>187</v>
      </c>
      <c r="U4" s="309">
        <v>74</v>
      </c>
      <c r="V4" s="310">
        <v>5</v>
      </c>
      <c r="W4" s="311">
        <v>124</v>
      </c>
      <c r="X4" s="309">
        <v>52</v>
      </c>
      <c r="Y4" s="310">
        <v>0</v>
      </c>
      <c r="Z4" s="311">
        <v>101</v>
      </c>
      <c r="AA4" s="312">
        <v>101</v>
      </c>
      <c r="AB4" s="310">
        <v>2</v>
      </c>
      <c r="AC4" s="313">
        <v>174</v>
      </c>
      <c r="AD4" s="309">
        <v>121</v>
      </c>
      <c r="AE4" s="310">
        <v>0</v>
      </c>
      <c r="AF4" s="311">
        <v>127</v>
      </c>
      <c r="AG4" s="312">
        <v>56</v>
      </c>
      <c r="AH4" s="310">
        <v>0</v>
      </c>
      <c r="AI4" s="313">
        <v>60</v>
      </c>
      <c r="AJ4" s="309">
        <v>17</v>
      </c>
      <c r="AK4" s="310">
        <v>1</v>
      </c>
      <c r="AL4" s="313">
        <v>29</v>
      </c>
      <c r="AM4" s="314">
        <f>C4+F4+I4+L4+O4+R4+U4+X4+AA4+AD4+AG4+AJ4</f>
        <v>848</v>
      </c>
      <c r="AN4" s="315">
        <f aca="true" t="shared" si="0" ref="AN4:AO7">D4+G4+J4+M4+P4+S4+V4+Y4+AB4+AE4+AH4+AK4</f>
        <v>13</v>
      </c>
      <c r="AO4" s="316">
        <f t="shared" si="0"/>
        <v>1279</v>
      </c>
    </row>
    <row r="5" spans="1:41" ht="40.5" customHeight="1">
      <c r="A5" s="317"/>
      <c r="B5" s="318" t="s">
        <v>124</v>
      </c>
      <c r="C5" s="319">
        <v>5</v>
      </c>
      <c r="D5" s="320">
        <v>0</v>
      </c>
      <c r="E5" s="321">
        <v>11</v>
      </c>
      <c r="F5" s="319">
        <v>10</v>
      </c>
      <c r="G5" s="320">
        <v>0</v>
      </c>
      <c r="H5" s="321">
        <v>14</v>
      </c>
      <c r="I5" s="319">
        <v>7</v>
      </c>
      <c r="J5" s="320">
        <v>0</v>
      </c>
      <c r="K5" s="321">
        <v>14</v>
      </c>
      <c r="L5" s="319">
        <v>1</v>
      </c>
      <c r="M5" s="320">
        <v>0</v>
      </c>
      <c r="N5" s="321">
        <v>2</v>
      </c>
      <c r="O5" s="319">
        <v>7</v>
      </c>
      <c r="P5" s="320">
        <v>0</v>
      </c>
      <c r="Q5" s="321">
        <v>7</v>
      </c>
      <c r="R5" s="319">
        <v>7</v>
      </c>
      <c r="S5" s="320">
        <v>0</v>
      </c>
      <c r="T5" s="321">
        <v>10</v>
      </c>
      <c r="U5" s="319">
        <v>0</v>
      </c>
      <c r="V5" s="320">
        <v>0</v>
      </c>
      <c r="W5" s="321">
        <v>1</v>
      </c>
      <c r="X5" s="319">
        <v>4</v>
      </c>
      <c r="Y5" s="320">
        <v>0</v>
      </c>
      <c r="Z5" s="321">
        <v>4</v>
      </c>
      <c r="AA5" s="322">
        <v>5</v>
      </c>
      <c r="AB5" s="320">
        <v>0</v>
      </c>
      <c r="AC5" s="323">
        <v>5</v>
      </c>
      <c r="AD5" s="319">
        <v>4</v>
      </c>
      <c r="AE5" s="320">
        <v>0</v>
      </c>
      <c r="AF5" s="321">
        <v>4</v>
      </c>
      <c r="AG5" s="322">
        <v>0</v>
      </c>
      <c r="AH5" s="320">
        <v>0</v>
      </c>
      <c r="AI5" s="323">
        <v>1</v>
      </c>
      <c r="AJ5" s="319">
        <v>4</v>
      </c>
      <c r="AK5" s="320">
        <v>0</v>
      </c>
      <c r="AL5" s="323">
        <v>4</v>
      </c>
      <c r="AM5" s="324">
        <f>C5+F5+I5+L5+O5+R5+U5+X5+AA5+AD5+AG5+AJ5</f>
        <v>54</v>
      </c>
      <c r="AN5" s="325">
        <f t="shared" si="0"/>
        <v>0</v>
      </c>
      <c r="AO5" s="326">
        <f t="shared" si="0"/>
        <v>77</v>
      </c>
    </row>
    <row r="6" spans="1:41" ht="44.25" customHeight="1">
      <c r="A6" s="327" t="s">
        <v>125</v>
      </c>
      <c r="B6" s="318" t="s">
        <v>123</v>
      </c>
      <c r="C6" s="319">
        <v>6</v>
      </c>
      <c r="D6" s="320">
        <v>0</v>
      </c>
      <c r="E6" s="321">
        <v>6</v>
      </c>
      <c r="F6" s="319">
        <v>1</v>
      </c>
      <c r="G6" s="320">
        <v>0</v>
      </c>
      <c r="H6" s="321">
        <v>1</v>
      </c>
      <c r="I6" s="319">
        <v>1</v>
      </c>
      <c r="J6" s="320">
        <v>0</v>
      </c>
      <c r="K6" s="321">
        <v>6</v>
      </c>
      <c r="L6" s="319">
        <v>20</v>
      </c>
      <c r="M6" s="320">
        <v>0</v>
      </c>
      <c r="N6" s="321">
        <v>20</v>
      </c>
      <c r="O6" s="319">
        <v>24</v>
      </c>
      <c r="P6" s="320">
        <v>0</v>
      </c>
      <c r="Q6" s="321">
        <v>32</v>
      </c>
      <c r="R6" s="319">
        <v>6</v>
      </c>
      <c r="S6" s="320">
        <v>0</v>
      </c>
      <c r="T6" s="321">
        <v>13</v>
      </c>
      <c r="U6" s="319">
        <v>23</v>
      </c>
      <c r="V6" s="320">
        <v>0</v>
      </c>
      <c r="W6" s="321">
        <v>23</v>
      </c>
      <c r="X6" s="319">
        <v>13</v>
      </c>
      <c r="Y6" s="320">
        <v>0</v>
      </c>
      <c r="Z6" s="321">
        <v>13</v>
      </c>
      <c r="AA6" s="322">
        <v>41</v>
      </c>
      <c r="AB6" s="320">
        <v>0</v>
      </c>
      <c r="AC6" s="323">
        <v>41</v>
      </c>
      <c r="AD6" s="319">
        <v>37</v>
      </c>
      <c r="AE6" s="320">
        <v>0</v>
      </c>
      <c r="AF6" s="321">
        <v>37</v>
      </c>
      <c r="AG6" s="322">
        <v>55</v>
      </c>
      <c r="AH6" s="320">
        <v>0</v>
      </c>
      <c r="AI6" s="323">
        <v>55</v>
      </c>
      <c r="AJ6" s="319">
        <v>6</v>
      </c>
      <c r="AK6" s="320">
        <v>0</v>
      </c>
      <c r="AL6" s="323">
        <v>6</v>
      </c>
      <c r="AM6" s="324">
        <f>C6+F6+I6+L6+O6+R6+U6+X6+AA6+AD6+AG6+AJ6</f>
        <v>233</v>
      </c>
      <c r="AN6" s="325">
        <f t="shared" si="0"/>
        <v>0</v>
      </c>
      <c r="AO6" s="326">
        <f>E6+H6+K6+N6+Q6+T6+W6+Z6+AC6+AF6+AI6+AL6</f>
        <v>253</v>
      </c>
    </row>
    <row r="7" spans="1:41" ht="42" customHeight="1" thickBot="1">
      <c r="A7" s="328"/>
      <c r="B7" s="329" t="s">
        <v>124</v>
      </c>
      <c r="C7" s="330">
        <v>20</v>
      </c>
      <c r="D7" s="331">
        <v>0</v>
      </c>
      <c r="E7" s="332">
        <v>20</v>
      </c>
      <c r="F7" s="330">
        <v>13</v>
      </c>
      <c r="G7" s="331">
        <v>0</v>
      </c>
      <c r="H7" s="332">
        <v>13</v>
      </c>
      <c r="I7" s="330">
        <v>0</v>
      </c>
      <c r="J7" s="331">
        <v>0</v>
      </c>
      <c r="K7" s="332">
        <v>0</v>
      </c>
      <c r="L7" s="330">
        <v>10</v>
      </c>
      <c r="M7" s="331">
        <v>0</v>
      </c>
      <c r="N7" s="332">
        <v>10</v>
      </c>
      <c r="O7" s="330">
        <v>113</v>
      </c>
      <c r="P7" s="331">
        <v>0</v>
      </c>
      <c r="Q7" s="332">
        <v>113</v>
      </c>
      <c r="R7" s="330">
        <v>0</v>
      </c>
      <c r="S7" s="331">
        <v>0</v>
      </c>
      <c r="T7" s="332">
        <v>0</v>
      </c>
      <c r="U7" s="330">
        <v>3</v>
      </c>
      <c r="V7" s="331">
        <v>0</v>
      </c>
      <c r="W7" s="332">
        <v>3</v>
      </c>
      <c r="X7" s="330">
        <v>0</v>
      </c>
      <c r="Y7" s="331">
        <v>0</v>
      </c>
      <c r="Z7" s="332">
        <v>0</v>
      </c>
      <c r="AA7" s="333">
        <v>0</v>
      </c>
      <c r="AB7" s="331">
        <v>0</v>
      </c>
      <c r="AC7" s="334">
        <v>0</v>
      </c>
      <c r="AD7" s="330">
        <v>3</v>
      </c>
      <c r="AE7" s="331">
        <v>0</v>
      </c>
      <c r="AF7" s="332">
        <v>3</v>
      </c>
      <c r="AG7" s="333">
        <v>1</v>
      </c>
      <c r="AH7" s="331">
        <v>0</v>
      </c>
      <c r="AI7" s="334">
        <v>1</v>
      </c>
      <c r="AJ7" s="330">
        <v>0</v>
      </c>
      <c r="AK7" s="331">
        <v>0</v>
      </c>
      <c r="AL7" s="334">
        <v>0</v>
      </c>
      <c r="AM7" s="335">
        <f>C7+F7+I7+L7+O7+R7+U7+X7+AA7+AD7+AG7+AJ7</f>
        <v>163</v>
      </c>
      <c r="AN7" s="336">
        <f t="shared" si="0"/>
        <v>0</v>
      </c>
      <c r="AO7" s="337">
        <f t="shared" si="0"/>
        <v>163</v>
      </c>
    </row>
    <row r="8" spans="1:41" ht="24" customHeight="1" thickBot="1">
      <c r="A8" s="338"/>
      <c r="B8" s="339"/>
      <c r="C8" s="340">
        <f aca="true" t="shared" si="1" ref="C8:AL8">C4+C5+C6+C7</f>
        <v>100</v>
      </c>
      <c r="D8" s="341">
        <f t="shared" si="1"/>
        <v>0</v>
      </c>
      <c r="E8" s="342">
        <f t="shared" si="1"/>
        <v>170</v>
      </c>
      <c r="F8" s="340">
        <f t="shared" si="1"/>
        <v>82</v>
      </c>
      <c r="G8" s="341">
        <f t="shared" si="1"/>
        <v>0</v>
      </c>
      <c r="H8" s="342">
        <f t="shared" si="1"/>
        <v>141</v>
      </c>
      <c r="I8" s="340">
        <f t="shared" si="1"/>
        <v>83</v>
      </c>
      <c r="J8" s="341">
        <f t="shared" si="1"/>
        <v>3</v>
      </c>
      <c r="K8" s="342">
        <f t="shared" si="1"/>
        <v>107</v>
      </c>
      <c r="L8" s="340">
        <f t="shared" si="1"/>
        <v>64</v>
      </c>
      <c r="M8" s="341">
        <f t="shared" si="1"/>
        <v>1</v>
      </c>
      <c r="N8" s="342">
        <f t="shared" si="1"/>
        <v>84</v>
      </c>
      <c r="O8" s="340">
        <f t="shared" si="1"/>
        <v>204</v>
      </c>
      <c r="P8" s="341">
        <f t="shared" si="1"/>
        <v>1</v>
      </c>
      <c r="Q8" s="342">
        <f t="shared" si="1"/>
        <v>244</v>
      </c>
      <c r="R8" s="343">
        <f t="shared" si="1"/>
        <v>145</v>
      </c>
      <c r="S8" s="341">
        <f t="shared" si="1"/>
        <v>0</v>
      </c>
      <c r="T8" s="342">
        <f t="shared" si="1"/>
        <v>210</v>
      </c>
      <c r="U8" s="340">
        <f t="shared" si="1"/>
        <v>100</v>
      </c>
      <c r="V8" s="341">
        <f t="shared" si="1"/>
        <v>5</v>
      </c>
      <c r="W8" s="342">
        <f t="shared" si="1"/>
        <v>151</v>
      </c>
      <c r="X8" s="340">
        <f t="shared" si="1"/>
        <v>69</v>
      </c>
      <c r="Y8" s="341">
        <f t="shared" si="1"/>
        <v>0</v>
      </c>
      <c r="Z8" s="342">
        <f t="shared" si="1"/>
        <v>118</v>
      </c>
      <c r="AA8" s="343">
        <f t="shared" si="1"/>
        <v>147</v>
      </c>
      <c r="AB8" s="341">
        <f t="shared" si="1"/>
        <v>2</v>
      </c>
      <c r="AC8" s="344">
        <f t="shared" si="1"/>
        <v>220</v>
      </c>
      <c r="AD8" s="340">
        <f t="shared" si="1"/>
        <v>165</v>
      </c>
      <c r="AE8" s="341">
        <f t="shared" si="1"/>
        <v>0</v>
      </c>
      <c r="AF8" s="342">
        <f t="shared" si="1"/>
        <v>171</v>
      </c>
      <c r="AG8" s="343">
        <f t="shared" si="1"/>
        <v>112</v>
      </c>
      <c r="AH8" s="341">
        <f t="shared" si="1"/>
        <v>0</v>
      </c>
      <c r="AI8" s="344">
        <f t="shared" si="1"/>
        <v>117</v>
      </c>
      <c r="AJ8" s="340">
        <f t="shared" si="1"/>
        <v>27</v>
      </c>
      <c r="AK8" s="341">
        <f t="shared" si="1"/>
        <v>1</v>
      </c>
      <c r="AL8" s="342">
        <f t="shared" si="1"/>
        <v>39</v>
      </c>
      <c r="AM8" s="345">
        <f>AM4+AM5+AM6+AM7</f>
        <v>1298</v>
      </c>
      <c r="AN8" s="346">
        <f>AN4+AN5+AN6+AN7</f>
        <v>13</v>
      </c>
      <c r="AO8" s="347">
        <f>AO4+AO5+AO6+AO7</f>
        <v>1772</v>
      </c>
    </row>
    <row r="10" ht="12.75">
      <c r="AN10">
        <f>AM8+AN8</f>
        <v>1311</v>
      </c>
    </row>
    <row r="11" ht="12.75">
      <c r="AN11">
        <f>AM6+AN6+AM7+AN7</f>
        <v>396</v>
      </c>
    </row>
    <row r="12" ht="12.75">
      <c r="AN12">
        <f>AM4+AM5+AN4+AN5</f>
        <v>915</v>
      </c>
    </row>
  </sheetData>
  <sheetProtection/>
  <mergeCells count="17">
    <mergeCell ref="A6:A7"/>
    <mergeCell ref="AA2:AC2"/>
    <mergeCell ref="AD2:AF2"/>
    <mergeCell ref="AG2:AI2"/>
    <mergeCell ref="AJ2:AL2"/>
    <mergeCell ref="AM2:AO2"/>
    <mergeCell ref="A4:A5"/>
    <mergeCell ref="A1:AO1"/>
    <mergeCell ref="A2:B3"/>
    <mergeCell ref="C2:E2"/>
    <mergeCell ref="F2:H2"/>
    <mergeCell ref="I2:K2"/>
    <mergeCell ref="L2:N2"/>
    <mergeCell ref="O2:Q2"/>
    <mergeCell ref="R2:T2"/>
    <mergeCell ref="U2:W2"/>
    <mergeCell ref="X2:Z2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2019-01-29T08:31:21Z</dcterms:created>
  <dcterms:modified xsi:type="dcterms:W3CDTF">2019-01-29T08:31:51Z</dcterms:modified>
  <cp:category/>
  <cp:version/>
  <cp:contentType/>
  <cp:contentStatus/>
</cp:coreProperties>
</file>